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<sst xmlns="http://schemas.openxmlformats.org/spreadsheetml/2006/main" count="111" uniqueCount="83">
  <si>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</si>
  <si>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</si>
  <si>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</si>
  <si>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</si>
  <si>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</si>
  <si>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</si>
  <si>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</si>
  <si>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</si>
  <si>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</si>
  <si>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</si>
  <si>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</si>
  <si>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</si>
  <si>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</si>
  <si>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</si>
  <si>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</si>
  <si>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</si>
  <si>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</si>
  <si>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</si>
  <si>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</si>
  <si>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</si>
  <si>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</si>
  <si>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</si>
  <si>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</si>
  <si>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</si>
  <si>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</si>
  <si>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</si>
  <si>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</si>
  <si>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</si>
  <si>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</si>
  <si>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</si>
  <si>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</si>
  <si>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</si>
  <si>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</si>
  <si>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</si>
  <si>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</si>
  <si>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</si>
  <si>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</si>
  <si>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</si>
  <si>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</si>
  <si>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</si>
  <si>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</si>
  <si>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</si>
  <si>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</si>
  <si>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</si>
  <si>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</si>
  <si>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</si>
  <si>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</si>
  <si>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</si>
  <si>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</si>
  <si>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</si>
  <si>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</si>
  <si>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</si>
  <si>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</si>
  <si>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</si>
  <si>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</si>
  <si>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</si>
  <si>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</si>
  <si>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</si>
  <si>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</si>
  <si>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</si>
  <si>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</si>
  <si>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</si>
  <si>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</si>
  <si>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</si>
  <si>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</si>
  <si>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</si>
  <si>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</si>
  <si>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</si>
  <si>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</si>
  <si>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</si>
  <si>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</si>
  <si>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</si>
  <si>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</si>
  <si>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</si>
  <si>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</si>
  <si>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</si>
  <si>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</si>
  <si>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</si>
  <si>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</si>
  <si>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</si>
  <si>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</si>
  <si>
    <t>Bundeszahlen veröffentlicht das Statistische Bundesamt in seiner Fachserie 1 „Bevölkerung und Erwerbstätigkeit“,</t>
  </si>
  <si>
    <t xml:space="preserve"> Reihe 1 „Gebiet und Bevölkerung“.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</si>
</sst>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8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187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3/09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77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3. Vierteljahr 2009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68</v>
      </c>
      <c r="H16" s="43"/>
    </row>
    <row r="17" spans="1:8" ht="12.75">
      <c r="A17" s="38" t="s">
        <v>40</v>
      </c>
      <c r="B17" s="115" t="s">
        <v>51</v>
      </c>
      <c r="C17" s="116"/>
      <c r="D17" s="116"/>
      <c r="E17" s="117"/>
      <c r="F17" s="36"/>
      <c r="G17" s="123">
        <v>40227</v>
      </c>
      <c r="H17" s="124"/>
    </row>
    <row r="18" spans="1:8" ht="12.75">
      <c r="A18" s="41" t="s">
        <v>43</v>
      </c>
      <c r="B18" s="118" t="s">
        <v>52</v>
      </c>
      <c r="C18" s="119"/>
      <c r="D18" s="119"/>
      <c r="E18" s="120"/>
      <c r="F18" s="42"/>
      <c r="G18" s="50"/>
      <c r="H18" s="43"/>
    </row>
    <row r="19" spans="1:8" ht="12.75">
      <c r="A19" s="44" t="s">
        <v>46</v>
      </c>
      <c r="B19" s="121" t="s">
        <v>53</v>
      </c>
      <c r="C19" s="121"/>
      <c r="D19" s="121"/>
      <c r="E19" s="122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13" t="s">
        <v>75</v>
      </c>
      <c r="B21" s="113"/>
      <c r="C21" s="113"/>
      <c r="D21" s="113"/>
      <c r="E21" s="113"/>
      <c r="F21" s="113"/>
      <c r="G21" s="113"/>
      <c r="H21" s="114"/>
    </row>
    <row r="23" ht="13.5" hidden="1" thickBot="1"/>
    <row r="24" spans="1:8" ht="10.5" customHeight="1" hidden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 hidden="1">
      <c r="A25" s="7" t="s">
        <v>67</v>
      </c>
      <c r="B25" s="8"/>
      <c r="C25" s="8"/>
      <c r="D25" s="8"/>
      <c r="E25" s="8"/>
      <c r="F25" s="8"/>
      <c r="G25" s="8"/>
      <c r="H25" s="9"/>
    </row>
    <row r="26" spans="1:8" ht="6.75" customHeight="1" hidden="1">
      <c r="A26" s="10"/>
      <c r="B26" s="11"/>
      <c r="C26" s="11"/>
      <c r="D26" s="11"/>
      <c r="E26" s="11"/>
      <c r="F26" s="11"/>
      <c r="G26" s="11"/>
      <c r="H26" s="12"/>
    </row>
    <row r="27" spans="1:8" ht="15.75" hidden="1">
      <c r="A27" s="10"/>
      <c r="B27" s="13" t="s">
        <v>6</v>
      </c>
      <c r="C27" s="111">
        <v>9</v>
      </c>
      <c r="D27" s="14" t="s">
        <v>7</v>
      </c>
      <c r="E27" s="11"/>
      <c r="F27" s="11"/>
      <c r="G27" s="11"/>
      <c r="H27" s="12"/>
    </row>
    <row r="28" spans="1:8" ht="15.75" hidden="1">
      <c r="A28" s="10"/>
      <c r="B28" s="13" t="s">
        <v>8</v>
      </c>
      <c r="C28" s="112">
        <v>3</v>
      </c>
      <c r="D28" s="11"/>
      <c r="E28" s="11"/>
      <c r="F28" s="11"/>
      <c r="G28" s="11"/>
      <c r="H28" s="12"/>
    </row>
    <row r="29" spans="1:8" ht="12" customHeight="1" hidden="1" thickBot="1">
      <c r="A29" s="15"/>
      <c r="B29" s="16"/>
      <c r="C29" s="16"/>
      <c r="D29" s="16"/>
      <c r="E29" s="16"/>
      <c r="F29" s="16"/>
      <c r="G29" s="16"/>
      <c r="H29" s="17"/>
    </row>
    <row r="30" ht="13.5" hidden="1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I15" sqref="I15"/>
    </sheetView>
  </sheetViews>
  <sheetFormatPr defaultColWidth="11.421875" defaultRowHeight="12.75"/>
  <cols>
    <col min="1" max="1" width="23.8515625" style="3" customWidth="1"/>
    <col min="2" max="7" width="11.8515625" style="3" customWidth="1"/>
    <col min="8" max="16384" width="11.421875" style="3" customWidth="1"/>
  </cols>
  <sheetData>
    <row r="1" spans="1:7" ht="12.75">
      <c r="A1" s="1" t="str">
        <f>"A II 1 - vj "&amp;TEXT(Quartal,0)&amp;"/"&amp;TEXT(Jahr,"00")</f>
        <v>A II 1 - vj 3/09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Juli 2009</v>
      </c>
      <c r="C5" s="63" t="str">
        <f>IF(Quartal=1,"Februar",IF(Quartal=2,"Mai",IF(Quartal=3,"August",IF(Quartal=4,"November",""))))&amp;" "&amp;Jahr+2000</f>
        <v>August 2009</v>
      </c>
      <c r="D5" s="70" t="str">
        <f>IF(Quartal=1,"März",IF(Quartal=2,"Juni",IF(Quartal=3,"September",IF(Quartal=4,"Dezember",""))))&amp;" "&amp;Jahr+2000</f>
        <v>September 2009</v>
      </c>
      <c r="E5" s="64" t="str">
        <f>Quartal&amp;". Vierteljahr "&amp;Jahr+2000</f>
        <v>3. Vierteljahr 2009</v>
      </c>
      <c r="F5" s="64" t="str">
        <f>Quartal&amp;". Vierteljahr "&amp;Jahr+1999</f>
        <v>3. Vierteljahr 2008</v>
      </c>
      <c r="G5" s="65" t="s">
        <v>2</v>
      </c>
    </row>
    <row r="6" spans="1:7" ht="12.75">
      <c r="A6" s="1" t="s">
        <v>3</v>
      </c>
      <c r="B6" s="57">
        <v>733</v>
      </c>
      <c r="C6" s="57">
        <v>785</v>
      </c>
      <c r="D6" s="57">
        <v>878</v>
      </c>
      <c r="E6" s="106">
        <v>2396</v>
      </c>
      <c r="F6" s="106">
        <v>2067</v>
      </c>
      <c r="G6" s="96">
        <f>E6-F6</f>
        <v>329</v>
      </c>
    </row>
    <row r="7" spans="1:7" ht="12.75">
      <c r="A7" s="1" t="s">
        <v>4</v>
      </c>
      <c r="B7" s="57">
        <v>1569</v>
      </c>
      <c r="C7" s="57">
        <v>1435</v>
      </c>
      <c r="D7" s="57">
        <v>1509</v>
      </c>
      <c r="E7" s="106">
        <v>4513</v>
      </c>
      <c r="F7" s="106">
        <v>4512</v>
      </c>
      <c r="G7" s="96">
        <f>E7-F7</f>
        <v>1</v>
      </c>
    </row>
    <row r="8" spans="1:7" ht="12.75">
      <c r="A8" s="1" t="s">
        <v>5</v>
      </c>
      <c r="B8" s="57">
        <v>1368</v>
      </c>
      <c r="C8" s="57">
        <v>1244</v>
      </c>
      <c r="D8" s="57">
        <v>1338</v>
      </c>
      <c r="E8" s="106">
        <v>3950</v>
      </c>
      <c r="F8" s="106">
        <v>4031</v>
      </c>
      <c r="G8" s="96">
        <f>E8-F8</f>
        <v>-81</v>
      </c>
    </row>
    <row r="9" spans="1:7" ht="25.5">
      <c r="A9" s="21" t="s">
        <v>54</v>
      </c>
      <c r="B9" s="96">
        <f>(B7-B8)</f>
        <v>201</v>
      </c>
      <c r="C9" s="96">
        <f>(C7-C8)</f>
        <v>191</v>
      </c>
      <c r="D9" s="96">
        <f>(D7-D8)</f>
        <v>171</v>
      </c>
      <c r="E9" s="96">
        <f>(E7-E8)</f>
        <v>563</v>
      </c>
      <c r="F9" s="96">
        <f>(F7-F8)</f>
        <v>481</v>
      </c>
      <c r="G9" s="32" t="s">
        <v>79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Juli 2009</v>
      </c>
      <c r="C13" s="63" t="str">
        <f>IF(Quartal=1,"Februar",IF(Quartal=2,"Mai",IF(Quartal=3,"August",IF(Quartal=4,"November",""))))&amp;" "&amp;Jahr+2000</f>
        <v>August 2009</v>
      </c>
      <c r="D13" s="70" t="str">
        <f>IF(Quartal=1,"März",IF(Quartal=2,"Juni",IF(Quartal=3,"September",IF(Quartal=4,"Dezember",""))))&amp;" "&amp;Jahr+2000</f>
        <v>September 2009</v>
      </c>
      <c r="E13" s="64" t="str">
        <f>Quartal&amp;". Vierteljahr "&amp;Jahr+2000</f>
        <v>3. Vierteljahr 2009</v>
      </c>
      <c r="F13" s="64" t="str">
        <f>Quartal&amp;". Vierteljahr "&amp;Jahr+1999</f>
        <v>3. Vierteljahr 2008</v>
      </c>
      <c r="G13" s="65" t="s">
        <v>2</v>
      </c>
    </row>
    <row r="14" spans="1:7" ht="12.75">
      <c r="A14" s="1" t="s">
        <v>3</v>
      </c>
      <c r="B14" s="57">
        <v>2026</v>
      </c>
      <c r="C14" s="57">
        <v>2239</v>
      </c>
      <c r="D14" s="57">
        <v>2144</v>
      </c>
      <c r="E14" s="106">
        <v>6409</v>
      </c>
      <c r="F14" s="106">
        <v>6661</v>
      </c>
      <c r="G14" s="96">
        <f>E14-F14</f>
        <v>-252</v>
      </c>
    </row>
    <row r="15" spans="1:7" ht="12.75">
      <c r="A15" s="1" t="s">
        <v>4</v>
      </c>
      <c r="B15" s="57">
        <v>2182</v>
      </c>
      <c r="C15" s="57">
        <v>1921</v>
      </c>
      <c r="D15" s="57">
        <v>1879</v>
      </c>
      <c r="E15" s="106">
        <v>5982</v>
      </c>
      <c r="F15" s="106">
        <v>6176</v>
      </c>
      <c r="G15" s="96">
        <f>E15-F15</f>
        <v>-194</v>
      </c>
    </row>
    <row r="16" spans="1:7" ht="12.75">
      <c r="A16" s="1" t="s">
        <v>5</v>
      </c>
      <c r="B16" s="57">
        <v>2707</v>
      </c>
      <c r="C16" s="57">
        <v>2161</v>
      </c>
      <c r="D16" s="57">
        <v>2630</v>
      </c>
      <c r="E16" s="106">
        <v>7498</v>
      </c>
      <c r="F16" s="106">
        <v>7130</v>
      </c>
      <c r="G16" s="96">
        <f>E16-F16</f>
        <v>368</v>
      </c>
    </row>
    <row r="17" spans="1:7" ht="25.5">
      <c r="A17" s="21" t="s">
        <v>54</v>
      </c>
      <c r="B17" s="96">
        <f>(B15-B16)</f>
        <v>-525</v>
      </c>
      <c r="C17" s="96">
        <f>(C15-C16)</f>
        <v>-240</v>
      </c>
      <c r="D17" s="96">
        <f>(D15-D16)</f>
        <v>-751</v>
      </c>
      <c r="E17" s="96">
        <f>(E15-E16)</f>
        <v>-1516</v>
      </c>
      <c r="F17" s="96">
        <f>(F15-F16)</f>
        <v>-954</v>
      </c>
      <c r="G17" s="32" t="s">
        <v>79</v>
      </c>
    </row>
    <row r="18" spans="1:7" ht="12.75">
      <c r="A18" s="61"/>
      <c r="B18" s="61"/>
      <c r="C18" s="61"/>
      <c r="D18" s="61"/>
      <c r="E18" s="61"/>
      <c r="F18" s="61"/>
      <c r="G18" s="61"/>
    </row>
    <row r="20" spans="1:11" s="95" customFormat="1" ht="12.75">
      <c r="A20" s="107" t="s">
        <v>78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95" customFormat="1" ht="55.5" customHeight="1">
      <c r="A21" s="125" t="s">
        <v>80</v>
      </c>
      <c r="B21" s="125"/>
      <c r="C21" s="125"/>
      <c r="D21" s="125"/>
      <c r="E21" s="125"/>
      <c r="F21" s="125"/>
      <c r="G21" s="125"/>
      <c r="H21" s="108"/>
      <c r="I21" s="108"/>
      <c r="J21" s="108"/>
      <c r="K21" s="108"/>
    </row>
    <row r="22" spans="1:11" s="95" customFormat="1" ht="12.75">
      <c r="A22" s="107" t="s">
        <v>56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95" customFormat="1" ht="12.75">
      <c r="A23" s="109" t="s">
        <v>81</v>
      </c>
      <c r="B23" s="109"/>
      <c r="C23" s="109"/>
      <c r="D23" s="109"/>
      <c r="E23" s="109"/>
      <c r="F23" s="109"/>
      <c r="G23" s="109"/>
      <c r="H23" s="108"/>
      <c r="I23" s="108"/>
      <c r="J23" s="108"/>
      <c r="K23" s="108"/>
    </row>
    <row r="24" spans="1:11" ht="12.75">
      <c r="A24" s="110" t="s">
        <v>82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2">
      <selection activeCell="G46" sqref="G46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3/09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3. Vierteljahr 2009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71</v>
      </c>
      <c r="B5" s="68" t="s">
        <v>66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76</v>
      </c>
      <c r="E6" s="63" t="s">
        <v>9</v>
      </c>
      <c r="F6" s="63" t="s">
        <v>76</v>
      </c>
      <c r="G6" s="26" t="s">
        <v>9</v>
      </c>
      <c r="H6" s="93" t="s">
        <v>76</v>
      </c>
    </row>
    <row r="7" spans="1:8" s="76" customFormat="1" ht="24.75" customHeight="1">
      <c r="A7" s="72"/>
      <c r="B7" s="73" t="s">
        <v>65</v>
      </c>
      <c r="C7" s="74"/>
      <c r="D7" s="75"/>
      <c r="E7" s="75"/>
      <c r="F7" s="75"/>
      <c r="G7" s="75"/>
      <c r="H7" s="75"/>
    </row>
    <row r="8" spans="1:8" ht="12.75">
      <c r="A8" s="23" t="s">
        <v>69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58</v>
      </c>
      <c r="B9" s="30">
        <v>337</v>
      </c>
      <c r="C9" s="34">
        <v>781</v>
      </c>
      <c r="D9" s="34">
        <v>145</v>
      </c>
      <c r="E9" s="34">
        <v>573</v>
      </c>
      <c r="F9" s="59">
        <v>44</v>
      </c>
      <c r="G9" s="97">
        <f>SUM(C9-E9)</f>
        <v>208</v>
      </c>
      <c r="H9" s="98">
        <f>SUM(D9-F9)</f>
        <v>101</v>
      </c>
    </row>
    <row r="10" spans="1:8" ht="12.75">
      <c r="A10" s="23" t="s">
        <v>59</v>
      </c>
      <c r="B10" s="30">
        <v>440</v>
      </c>
      <c r="C10" s="34">
        <v>695</v>
      </c>
      <c r="D10" s="34">
        <v>40</v>
      </c>
      <c r="E10" s="34">
        <v>577</v>
      </c>
      <c r="F10" s="59">
        <v>19</v>
      </c>
      <c r="G10" s="97">
        <f aca="true" t="shared" si="0" ref="G10:G15">SUM(C10-E10)</f>
        <v>118</v>
      </c>
      <c r="H10" s="98">
        <f aca="true" t="shared" si="1" ref="H10:H15">SUM(D10-F10)</f>
        <v>21</v>
      </c>
    </row>
    <row r="11" spans="1:8" ht="12.75">
      <c r="A11" s="23" t="s">
        <v>60</v>
      </c>
      <c r="B11" s="30">
        <v>326</v>
      </c>
      <c r="C11" s="34">
        <v>629</v>
      </c>
      <c r="D11" s="34">
        <v>22</v>
      </c>
      <c r="E11" s="34">
        <v>507</v>
      </c>
      <c r="F11" s="59">
        <v>19</v>
      </c>
      <c r="G11" s="97">
        <f t="shared" si="0"/>
        <v>122</v>
      </c>
      <c r="H11" s="98">
        <f t="shared" si="1"/>
        <v>3</v>
      </c>
    </row>
    <row r="12" spans="1:8" ht="12.75">
      <c r="A12" s="23" t="s">
        <v>61</v>
      </c>
      <c r="B12" s="30">
        <v>533</v>
      </c>
      <c r="C12" s="34">
        <v>760</v>
      </c>
      <c r="D12" s="34">
        <v>46</v>
      </c>
      <c r="E12" s="34">
        <v>633</v>
      </c>
      <c r="F12" s="59">
        <v>36</v>
      </c>
      <c r="G12" s="97">
        <f t="shared" si="0"/>
        <v>127</v>
      </c>
      <c r="H12" s="98">
        <f t="shared" si="1"/>
        <v>10</v>
      </c>
    </row>
    <row r="13" spans="1:8" ht="12.75">
      <c r="A13" s="25" t="s">
        <v>62</v>
      </c>
      <c r="B13" s="105">
        <v>402</v>
      </c>
      <c r="C13" s="30">
        <v>970</v>
      </c>
      <c r="D13" s="34">
        <v>62</v>
      </c>
      <c r="E13" s="34">
        <v>1043</v>
      </c>
      <c r="F13" s="59">
        <v>27</v>
      </c>
      <c r="G13" s="97">
        <f t="shared" si="0"/>
        <v>-73</v>
      </c>
      <c r="H13" s="98">
        <f t="shared" si="1"/>
        <v>35</v>
      </c>
    </row>
    <row r="14" spans="1:8" ht="12.75">
      <c r="A14" s="25" t="s">
        <v>63</v>
      </c>
      <c r="B14" s="30">
        <v>203</v>
      </c>
      <c r="C14" s="34">
        <v>282</v>
      </c>
      <c r="D14" s="34">
        <v>18</v>
      </c>
      <c r="E14" s="34">
        <v>228</v>
      </c>
      <c r="F14" s="59">
        <v>8</v>
      </c>
      <c r="G14" s="97">
        <f t="shared" si="0"/>
        <v>54</v>
      </c>
      <c r="H14" s="98">
        <f t="shared" si="1"/>
        <v>10</v>
      </c>
    </row>
    <row r="15" spans="1:8" ht="12.75">
      <c r="A15" s="25" t="s">
        <v>64</v>
      </c>
      <c r="B15" s="30">
        <v>155</v>
      </c>
      <c r="C15" s="34">
        <v>396</v>
      </c>
      <c r="D15" s="34">
        <v>62</v>
      </c>
      <c r="E15" s="34">
        <v>389</v>
      </c>
      <c r="F15" s="59">
        <v>12</v>
      </c>
      <c r="G15" s="97">
        <f t="shared" si="0"/>
        <v>7</v>
      </c>
      <c r="H15" s="98">
        <f t="shared" si="1"/>
        <v>50</v>
      </c>
    </row>
    <row r="16" spans="1:8" ht="25.5" customHeight="1">
      <c r="A16" s="77" t="s">
        <v>65</v>
      </c>
      <c r="B16" s="99">
        <f aca="true" t="shared" si="2" ref="B16:G16">B9+B10+B11+B12+B13+B14+B15</f>
        <v>2396</v>
      </c>
      <c r="C16" s="99">
        <f t="shared" si="2"/>
        <v>4513</v>
      </c>
      <c r="D16" s="99">
        <f t="shared" si="2"/>
        <v>395</v>
      </c>
      <c r="E16" s="99">
        <f t="shared" si="2"/>
        <v>3950</v>
      </c>
      <c r="F16" s="99">
        <f t="shared" si="2"/>
        <v>165</v>
      </c>
      <c r="G16" s="99">
        <f t="shared" si="2"/>
        <v>563</v>
      </c>
      <c r="H16" s="99">
        <f>H9+H10+H11+H12+H13+H14+H15</f>
        <v>230</v>
      </c>
    </row>
    <row r="17" spans="1:8" ht="12.75">
      <c r="A17" s="25" t="s">
        <v>70</v>
      </c>
      <c r="B17" s="79"/>
      <c r="C17" s="80"/>
      <c r="D17" s="80"/>
      <c r="E17" s="80"/>
      <c r="F17" s="81"/>
      <c r="G17" s="100"/>
      <c r="H17" s="101"/>
    </row>
    <row r="18" spans="1:8" ht="12.75">
      <c r="A18" s="25" t="s">
        <v>27</v>
      </c>
      <c r="B18" s="32" t="s">
        <v>57</v>
      </c>
      <c r="C18" s="33">
        <v>2352</v>
      </c>
      <c r="D18" s="33">
        <v>203</v>
      </c>
      <c r="E18" s="33">
        <v>1889</v>
      </c>
      <c r="F18" s="60">
        <v>97</v>
      </c>
      <c r="G18" s="97">
        <f>SUM(C18-E18)</f>
        <v>463</v>
      </c>
      <c r="H18" s="98">
        <f>SUM(D18-F18)</f>
        <v>106</v>
      </c>
    </row>
    <row r="19" spans="1:8" ht="12.75">
      <c r="A19" s="78" t="s">
        <v>28</v>
      </c>
      <c r="B19" s="32" t="s">
        <v>57</v>
      </c>
      <c r="C19" s="33">
        <v>2161</v>
      </c>
      <c r="D19" s="33">
        <v>192</v>
      </c>
      <c r="E19" s="33">
        <v>2061</v>
      </c>
      <c r="F19" s="60">
        <v>68</v>
      </c>
      <c r="G19" s="97">
        <f>SUM(C19-E19)</f>
        <v>100</v>
      </c>
      <c r="H19" s="98">
        <f>SUM(D19-F19)</f>
        <v>124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2"/>
      <c r="H20" s="102"/>
      <c r="I20" s="91"/>
      <c r="J20" s="91"/>
    </row>
    <row r="21" spans="1:8" ht="12.75">
      <c r="A21" s="23" t="s">
        <v>72</v>
      </c>
      <c r="B21" s="82"/>
      <c r="C21" s="83"/>
      <c r="D21" s="83"/>
      <c r="E21" s="83"/>
      <c r="F21" s="84"/>
      <c r="G21" s="103"/>
      <c r="H21" s="104"/>
    </row>
    <row r="22" spans="1:8" ht="12.75">
      <c r="A22" s="23" t="s">
        <v>11</v>
      </c>
      <c r="B22" s="30">
        <v>238</v>
      </c>
      <c r="C22" s="34">
        <v>220</v>
      </c>
      <c r="D22" s="34">
        <v>5</v>
      </c>
      <c r="E22" s="34">
        <v>248</v>
      </c>
      <c r="F22" s="59">
        <v>6</v>
      </c>
      <c r="G22" s="97">
        <f aca="true" t="shared" si="3" ref="G22:H25">SUM(C22-E22)</f>
        <v>-28</v>
      </c>
      <c r="H22" s="98">
        <f t="shared" si="3"/>
        <v>-1</v>
      </c>
    </row>
    <row r="23" spans="1:8" ht="12.75">
      <c r="A23" s="23" t="s">
        <v>12</v>
      </c>
      <c r="B23" s="30">
        <v>398</v>
      </c>
      <c r="C23" s="34">
        <v>564</v>
      </c>
      <c r="D23" s="34">
        <v>24</v>
      </c>
      <c r="E23" s="34">
        <v>581</v>
      </c>
      <c r="F23" s="59">
        <v>15</v>
      </c>
      <c r="G23" s="97">
        <f t="shared" si="3"/>
        <v>-17</v>
      </c>
      <c r="H23" s="98">
        <f t="shared" si="3"/>
        <v>9</v>
      </c>
    </row>
    <row r="24" spans="1:8" ht="12.75">
      <c r="A24" s="23" t="s">
        <v>13</v>
      </c>
      <c r="B24" s="30">
        <v>401</v>
      </c>
      <c r="C24" s="34">
        <v>473</v>
      </c>
      <c r="D24" s="34">
        <v>15</v>
      </c>
      <c r="E24" s="34">
        <v>584</v>
      </c>
      <c r="F24" s="59">
        <v>17</v>
      </c>
      <c r="G24" s="97">
        <f t="shared" si="3"/>
        <v>-111</v>
      </c>
      <c r="H24" s="98">
        <f t="shared" si="3"/>
        <v>-2</v>
      </c>
    </row>
    <row r="25" spans="1:8" ht="12.75">
      <c r="A25" s="23" t="s">
        <v>14</v>
      </c>
      <c r="B25" s="30">
        <v>123</v>
      </c>
      <c r="C25" s="34">
        <v>172</v>
      </c>
      <c r="D25" s="34">
        <v>6</v>
      </c>
      <c r="E25" s="34">
        <v>242</v>
      </c>
      <c r="F25" s="59">
        <v>3</v>
      </c>
      <c r="G25" s="97">
        <f t="shared" si="3"/>
        <v>-70</v>
      </c>
      <c r="H25" s="98">
        <f t="shared" si="3"/>
        <v>3</v>
      </c>
    </row>
    <row r="26" spans="1:8" ht="25.5">
      <c r="A26" s="86" t="s">
        <v>73</v>
      </c>
      <c r="B26" s="30">
        <f>B22+B23+B24+B25</f>
        <v>1160</v>
      </c>
      <c r="C26" s="30">
        <f aca="true" t="shared" si="4" ref="C26:H26">C22+C23+C24+C25</f>
        <v>1429</v>
      </c>
      <c r="D26" s="30">
        <f t="shared" si="4"/>
        <v>50</v>
      </c>
      <c r="E26" s="30">
        <f t="shared" si="4"/>
        <v>1655</v>
      </c>
      <c r="F26" s="30">
        <f t="shared" si="4"/>
        <v>41</v>
      </c>
      <c r="G26" s="97">
        <f t="shared" si="4"/>
        <v>-226</v>
      </c>
      <c r="H26" s="99">
        <f t="shared" si="4"/>
        <v>9</v>
      </c>
    </row>
    <row r="27" spans="1:8" ht="12.75">
      <c r="A27" s="23" t="s">
        <v>10</v>
      </c>
      <c r="B27" s="82"/>
      <c r="C27" s="83"/>
      <c r="D27" s="83"/>
      <c r="E27" s="83"/>
      <c r="F27" s="84"/>
      <c r="G27" s="103"/>
      <c r="H27" s="104"/>
    </row>
    <row r="28" spans="1:8" ht="12.75">
      <c r="A28" s="25" t="s">
        <v>15</v>
      </c>
      <c r="B28" s="30">
        <v>319</v>
      </c>
      <c r="C28" s="34">
        <v>280</v>
      </c>
      <c r="D28" s="34">
        <v>7</v>
      </c>
      <c r="E28" s="34">
        <v>393</v>
      </c>
      <c r="F28" s="34">
        <v>3</v>
      </c>
      <c r="G28" s="97">
        <f>SUM(C28-E28)</f>
        <v>-113</v>
      </c>
      <c r="H28" s="98">
        <f>SUM(D28-F28)</f>
        <v>4</v>
      </c>
    </row>
    <row r="29" spans="1:8" ht="12.75">
      <c r="A29" s="25" t="s">
        <v>16</v>
      </c>
      <c r="B29" s="30">
        <v>316</v>
      </c>
      <c r="C29" s="34">
        <v>358</v>
      </c>
      <c r="D29" s="34">
        <v>4</v>
      </c>
      <c r="E29" s="34">
        <v>471</v>
      </c>
      <c r="F29" s="59">
        <v>6</v>
      </c>
      <c r="G29" s="97">
        <f aca="true" t="shared" si="5" ref="G29:G36">SUM(C29-E29)</f>
        <v>-113</v>
      </c>
      <c r="H29" s="98">
        <f aca="true" t="shared" si="6" ref="H29:H36">SUM(D29-F29)</f>
        <v>-2</v>
      </c>
    </row>
    <row r="30" spans="1:8" ht="12.75">
      <c r="A30" s="25" t="s">
        <v>17</v>
      </c>
      <c r="B30" s="105">
        <v>898</v>
      </c>
      <c r="C30" s="105">
        <v>313</v>
      </c>
      <c r="D30" s="105">
        <v>12</v>
      </c>
      <c r="E30" s="105">
        <v>423</v>
      </c>
      <c r="F30" s="105">
        <v>3</v>
      </c>
      <c r="G30" s="97">
        <f t="shared" si="5"/>
        <v>-110</v>
      </c>
      <c r="H30" s="98">
        <f t="shared" si="6"/>
        <v>9</v>
      </c>
    </row>
    <row r="31" spans="1:8" ht="12.75">
      <c r="A31" s="25" t="s">
        <v>18</v>
      </c>
      <c r="B31" s="30">
        <v>614</v>
      </c>
      <c r="C31" s="34">
        <v>347</v>
      </c>
      <c r="D31" s="34">
        <v>3</v>
      </c>
      <c r="E31" s="34">
        <v>619</v>
      </c>
      <c r="F31" s="59">
        <v>10</v>
      </c>
      <c r="G31" s="97">
        <f t="shared" si="5"/>
        <v>-272</v>
      </c>
      <c r="H31" s="98">
        <f t="shared" si="6"/>
        <v>-7</v>
      </c>
    </row>
    <row r="32" spans="1:8" ht="12.75">
      <c r="A32" s="25" t="s">
        <v>19</v>
      </c>
      <c r="B32" s="30">
        <v>666</v>
      </c>
      <c r="C32" s="34">
        <v>640</v>
      </c>
      <c r="D32" s="34">
        <v>21</v>
      </c>
      <c r="E32" s="34">
        <v>705</v>
      </c>
      <c r="F32" s="59">
        <v>23</v>
      </c>
      <c r="G32" s="97">
        <f t="shared" si="5"/>
        <v>-65</v>
      </c>
      <c r="H32" s="98">
        <f t="shared" si="6"/>
        <v>-2</v>
      </c>
    </row>
    <row r="33" spans="1:8" ht="12.75">
      <c r="A33" s="25" t="s">
        <v>20</v>
      </c>
      <c r="B33" s="30">
        <v>306</v>
      </c>
      <c r="C33" s="34">
        <v>233</v>
      </c>
      <c r="D33" s="34">
        <v>1</v>
      </c>
      <c r="E33" s="34">
        <v>336</v>
      </c>
      <c r="F33" s="59">
        <v>3</v>
      </c>
      <c r="G33" s="97">
        <f t="shared" si="5"/>
        <v>-103</v>
      </c>
      <c r="H33" s="98">
        <f t="shared" si="6"/>
        <v>-2</v>
      </c>
    </row>
    <row r="34" spans="1:8" ht="12.75">
      <c r="A34" s="25" t="s">
        <v>21</v>
      </c>
      <c r="B34" s="105">
        <v>535</v>
      </c>
      <c r="C34" s="30">
        <v>583</v>
      </c>
      <c r="D34" s="34">
        <v>7</v>
      </c>
      <c r="E34" s="34">
        <v>864</v>
      </c>
      <c r="F34" s="34">
        <v>24</v>
      </c>
      <c r="G34" s="97">
        <f t="shared" si="5"/>
        <v>-281</v>
      </c>
      <c r="H34" s="98">
        <f t="shared" si="6"/>
        <v>-17</v>
      </c>
    </row>
    <row r="35" spans="1:8" ht="12.75">
      <c r="A35" s="25" t="s">
        <v>22</v>
      </c>
      <c r="B35" s="30">
        <v>481</v>
      </c>
      <c r="C35" s="34">
        <v>407</v>
      </c>
      <c r="D35" s="34">
        <v>5</v>
      </c>
      <c r="E35" s="34">
        <v>530</v>
      </c>
      <c r="F35" s="59">
        <v>6</v>
      </c>
      <c r="G35" s="97">
        <f t="shared" si="5"/>
        <v>-123</v>
      </c>
      <c r="H35" s="98">
        <f t="shared" si="6"/>
        <v>-1</v>
      </c>
    </row>
    <row r="36" spans="1:8" ht="12.75">
      <c r="A36" s="25" t="s">
        <v>23</v>
      </c>
      <c r="B36" s="30">
        <v>377</v>
      </c>
      <c r="C36" s="34">
        <v>583</v>
      </c>
      <c r="D36" s="34">
        <v>15</v>
      </c>
      <c r="E36" s="34">
        <v>579</v>
      </c>
      <c r="F36" s="59">
        <v>31</v>
      </c>
      <c r="G36" s="97">
        <f t="shared" si="5"/>
        <v>4</v>
      </c>
      <c r="H36" s="98">
        <f t="shared" si="6"/>
        <v>-16</v>
      </c>
    </row>
    <row r="37" spans="1:8" ht="12.75">
      <c r="A37" s="25" t="s">
        <v>24</v>
      </c>
      <c r="B37" s="30">
        <v>225</v>
      </c>
      <c r="C37" s="34">
        <v>294</v>
      </c>
      <c r="D37" s="34">
        <v>8</v>
      </c>
      <c r="E37" s="34">
        <v>377</v>
      </c>
      <c r="F37" s="59">
        <v>5</v>
      </c>
      <c r="G37" s="97">
        <f>SUM(C37-E37)</f>
        <v>-83</v>
      </c>
      <c r="H37" s="98">
        <f>SUM(D37-F37)</f>
        <v>3</v>
      </c>
    </row>
    <row r="38" spans="1:8" ht="12.75">
      <c r="A38" s="25" t="s">
        <v>25</v>
      </c>
      <c r="B38" s="30">
        <v>512</v>
      </c>
      <c r="C38" s="34">
        <v>515</v>
      </c>
      <c r="D38" s="34">
        <v>11</v>
      </c>
      <c r="E38" s="34">
        <v>546</v>
      </c>
      <c r="F38" s="59">
        <v>15</v>
      </c>
      <c r="G38" s="97">
        <f>SUM(C38-E38)</f>
        <v>-31</v>
      </c>
      <c r="H38" s="98">
        <f>SUM(D38-F38)</f>
        <v>-4</v>
      </c>
    </row>
    <row r="39" spans="1:8" ht="12.75">
      <c r="A39" s="25" t="s">
        <v>74</v>
      </c>
      <c r="B39" s="97">
        <f aca="true" t="shared" si="7" ref="B39:H39">B28+B29+B30+B31+B32+B33+B34+B35+B36+B37+B38</f>
        <v>5249</v>
      </c>
      <c r="C39" s="97">
        <f t="shared" si="7"/>
        <v>4553</v>
      </c>
      <c r="D39" s="97">
        <f t="shared" si="7"/>
        <v>94</v>
      </c>
      <c r="E39" s="97">
        <f t="shared" si="7"/>
        <v>5843</v>
      </c>
      <c r="F39" s="97">
        <f t="shared" si="7"/>
        <v>129</v>
      </c>
      <c r="G39" s="97">
        <f t="shared" si="7"/>
        <v>-1290</v>
      </c>
      <c r="H39" s="97">
        <f t="shared" si="7"/>
        <v>-35</v>
      </c>
    </row>
    <row r="40" spans="1:8" ht="25.5" customHeight="1">
      <c r="A40" s="27" t="s">
        <v>26</v>
      </c>
      <c r="B40" s="31">
        <f aca="true" t="shared" si="8" ref="B40:G40">B26+B39</f>
        <v>6409</v>
      </c>
      <c r="C40" s="31">
        <f t="shared" si="8"/>
        <v>5982</v>
      </c>
      <c r="D40" s="31">
        <f t="shared" si="8"/>
        <v>144</v>
      </c>
      <c r="E40" s="31">
        <f t="shared" si="8"/>
        <v>7498</v>
      </c>
      <c r="F40" s="31">
        <f t="shared" si="8"/>
        <v>170</v>
      </c>
      <c r="G40" s="97">
        <f t="shared" si="8"/>
        <v>-1516</v>
      </c>
      <c r="H40" s="97">
        <f>SUM(D40-F40)</f>
        <v>-26</v>
      </c>
    </row>
    <row r="41" spans="1:8" ht="12.75">
      <c r="A41" s="25" t="s">
        <v>70</v>
      </c>
      <c r="B41" s="79"/>
      <c r="C41" s="80"/>
      <c r="D41" s="80"/>
      <c r="E41" s="80"/>
      <c r="F41" s="81"/>
      <c r="G41" s="100"/>
      <c r="H41" s="101"/>
    </row>
    <row r="42" spans="1:8" ht="12.75">
      <c r="A42" s="25" t="s">
        <v>27</v>
      </c>
      <c r="B42" s="32" t="s">
        <v>57</v>
      </c>
      <c r="C42" s="32">
        <v>3027</v>
      </c>
      <c r="D42" s="33">
        <v>70</v>
      </c>
      <c r="E42" s="33">
        <v>3566</v>
      </c>
      <c r="F42" s="60">
        <v>91</v>
      </c>
      <c r="G42" s="97">
        <f>SUM(C42-E42)</f>
        <v>-539</v>
      </c>
      <c r="H42" s="97">
        <f>SUM(D42-F42)</f>
        <v>-21</v>
      </c>
    </row>
    <row r="43" spans="1:8" ht="12.75">
      <c r="A43" s="25" t="s">
        <v>28</v>
      </c>
      <c r="B43" s="32" t="s">
        <v>57</v>
      </c>
      <c r="C43" s="32">
        <v>2955</v>
      </c>
      <c r="D43" s="33">
        <v>74</v>
      </c>
      <c r="E43" s="33">
        <v>3932</v>
      </c>
      <c r="F43" s="60">
        <v>79</v>
      </c>
      <c r="G43" s="97">
        <f>SUM(C43-E43)</f>
        <v>-977</v>
      </c>
      <c r="H43" s="97">
        <f>SUM(D43-F43)</f>
        <v>-5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2010-01-29T09:30:18Z</cp:lastPrinted>
  <dcterms:created xsi:type="dcterms:W3CDTF">2001-01-09T12:08:54Z</dcterms:created>
  <dcterms:modified xsi:type="dcterms:W3CDTF">2010-02-17T10:21:16Z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