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65521" windowWidth="4830" windowHeight="5475" activeTab="0"/>
  </bookViews>
  <sheets>
    <sheet name="AI1vj" sheetId="1" r:id="rId1"/>
    <sheet name="AI1vj Tab1" sheetId="2" r:id="rId2"/>
    <sheet name="AI1vj Tab2" sheetId="3" r:id="rId3"/>
    <sheet name="AI1vj Tab3" sheetId="4" r:id="rId4"/>
    <sheet name="AI1vj Tab4" sheetId="5" r:id="rId5"/>
    <sheet name="AI1vj Tab5" sheetId="6" r:id="rId6"/>
    <sheet name="ASP2" sheetId="7" state="hidden" r:id="rId7"/>
    <sheet name="ASP4" sheetId="8" state="hidden" r:id="rId8"/>
  </sheets>
  <definedNames>
    <definedName name="A">'ASP2'!$A$3:$A$4</definedName>
    <definedName name="B">'ASP2'!$A$5:$F$6</definedName>
    <definedName name="C">'ASP2'!$A$8:$F$24</definedName>
    <definedName name="D">'ASP2'!$A$25:$A$26</definedName>
    <definedName name="_xlnm.Print_Area" localSheetId="5">'AI1vj Tab5'!$A$1:$D$60</definedName>
    <definedName name="E">'ASP4'!$A$3:$A$4</definedName>
    <definedName name="F">'ASP4'!$A$6:$D$64</definedName>
    <definedName name="Jahr">'AI1vj'!$C$27</definedName>
    <definedName name="Quartal">'AI1vj'!$C$28</definedName>
  </definedNames>
  <calcPr fullCalcOnLoad="1"/>
</workbook>
</file>

<file path=xl/sharedStrings.xml><?xml version="1.0" encoding="utf-8"?>
<sst xmlns="http://schemas.openxmlformats.org/spreadsheetml/2006/main" count="324" uniqueCount="147">
  <si>
    <t>Bad Oldesloe, Stadt</t>
  </si>
  <si>
    <t>Ratekau</t>
  </si>
  <si>
    <t>Brunsbüttel, Stadt</t>
  </si>
  <si>
    <t>insgesamt</t>
  </si>
  <si>
    <t>männlich</t>
  </si>
  <si>
    <t>weiblich</t>
  </si>
  <si>
    <t>Anfangsbestand</t>
  </si>
  <si>
    <t>Lebendgeborene</t>
  </si>
  <si>
    <t>Gestorbene</t>
  </si>
  <si>
    <t>Saldo</t>
  </si>
  <si>
    <t>Zuzüge 1</t>
  </si>
  <si>
    <t>Fortzüge 1</t>
  </si>
  <si>
    <t>Veränderung insgesamt</t>
  </si>
  <si>
    <t>Endbestand</t>
  </si>
  <si>
    <t>1  über die Landesgrenze</t>
  </si>
  <si>
    <t>Jahr:</t>
  </si>
  <si>
    <t>(zweistellig)</t>
  </si>
  <si>
    <t>Quartal:</t>
  </si>
  <si>
    <t>KREISFREIE STADT</t>
  </si>
  <si>
    <t>Insgesamt</t>
  </si>
  <si>
    <t>Männlich</t>
  </si>
  <si>
    <t>Weiblich</t>
  </si>
  <si>
    <t>Kreis</t>
  </si>
  <si>
    <t>Anzahl</t>
  </si>
  <si>
    <t>%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</si>
  <si>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</si>
  <si>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</si>
  <si>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</si>
  <si>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</si>
  <si>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</si>
  <si>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</si>
  <si>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</si>
  <si>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</si>
  <si>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</si>
  <si>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</si>
  <si>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</si>
  <si>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</si>
  <si>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</si>
  <si>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</si>
  <si>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</si>
  <si>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Bevölkerung</t>
  </si>
  <si>
    <t>Lfd Nr.</t>
  </si>
  <si>
    <t>Gemeinde</t>
  </si>
  <si>
    <t>B</t>
  </si>
  <si>
    <t>C</t>
  </si>
  <si>
    <t>D</t>
  </si>
  <si>
    <t>E</t>
  </si>
  <si>
    <t>F</t>
  </si>
  <si>
    <t>A</t>
  </si>
  <si>
    <t>LFDNR</t>
  </si>
  <si>
    <t xml:space="preserve">Kiel, Landeshauptstadt           </t>
  </si>
  <si>
    <t>-</t>
  </si>
  <si>
    <t xml:space="preserve">Lübeck, Hansestadt               </t>
  </si>
  <si>
    <t xml:space="preserve">Flensburg, Stadt                 </t>
  </si>
  <si>
    <t xml:space="preserve">Neumünster, Stadt                </t>
  </si>
  <si>
    <t xml:space="preserve">Norderstedt, Stadt               </t>
  </si>
  <si>
    <t xml:space="preserve">Elmshorn, Stadt                  </t>
  </si>
  <si>
    <t xml:space="preserve">Pinneberg, Stadt                 </t>
  </si>
  <si>
    <t xml:space="preserve">Itzehoe, Stadt                   </t>
  </si>
  <si>
    <t xml:space="preserve">Wedel, Stadt                     </t>
  </si>
  <si>
    <t xml:space="preserve">Ahrensburg, Stadt                </t>
  </si>
  <si>
    <t xml:space="preserve">Geesthacht, Stadt                </t>
  </si>
  <si>
    <t>Rendsburg, Stadt</t>
  </si>
  <si>
    <t xml:space="preserve">Henstedt-Ulzburg                 </t>
  </si>
  <si>
    <t xml:space="preserve">Reinbek, Stadt                   </t>
  </si>
  <si>
    <t>Schleswig, Stadt</t>
  </si>
  <si>
    <t xml:space="preserve">Eckernförde, Stadt               </t>
  </si>
  <si>
    <t xml:space="preserve">Husum, Stadt                     </t>
  </si>
  <si>
    <t xml:space="preserve">Heide, Stadt                     </t>
  </si>
  <si>
    <t xml:space="preserve">Quickborn, Stadt                 </t>
  </si>
  <si>
    <t xml:space="preserve">Bad Schwartau, Stadt             </t>
  </si>
  <si>
    <t xml:space="preserve">Mölln, Stadt                     </t>
  </si>
  <si>
    <t>Neustadt in Holstein, Stadt</t>
  </si>
  <si>
    <t>Bad Segeberg, Stadt</t>
  </si>
  <si>
    <t xml:space="preserve">Glinde, Stadt                    </t>
  </si>
  <si>
    <t xml:space="preserve">Halstenbek                       </t>
  </si>
  <si>
    <t xml:space="preserve">Preetz, Stadt                    </t>
  </si>
  <si>
    <t xml:space="preserve">Schwarzenbek, Stadt              </t>
  </si>
  <si>
    <t xml:space="preserve">Bargteheide, Stadt               </t>
  </si>
  <si>
    <t xml:space="preserve">Ratzeburg, Stadt                 </t>
  </si>
  <si>
    <t xml:space="preserve">Bad Bramstedt, Stadt             </t>
  </si>
  <si>
    <t>Fehmarn, Stadt</t>
  </si>
  <si>
    <t xml:space="preserve">Barsbüttel                       </t>
  </si>
  <si>
    <t>Glückstadt, Stadt</t>
  </si>
  <si>
    <t xml:space="preserve">Lauenburg/Elbe, Stadt            </t>
  </si>
  <si>
    <t xml:space="preserve">Scharbeutz                       </t>
  </si>
  <si>
    <t xml:space="preserve">Malente                          </t>
  </si>
  <si>
    <t>Büdelsdorf, Stadt</t>
  </si>
  <si>
    <t>Die Bevölkerungsentwicklung in Hamburg und Schleswig-Holstein</t>
  </si>
  <si>
    <t>Statistisches Amt für Hamburg und Schleswig-Holstein</t>
  </si>
  <si>
    <t>Statistischer Bericht</t>
  </si>
  <si>
    <t>Auskunft zu diesem Bericht unter</t>
  </si>
  <si>
    <t>E-Mail:</t>
  </si>
  <si>
    <t>Fax:</t>
  </si>
  <si>
    <t>Telefon:</t>
  </si>
  <si>
    <t>Anstalt des öffentlichen Rechts</t>
  </si>
  <si>
    <t>D-20457 Hamburg, Steckelhörn 12</t>
  </si>
  <si>
    <t>www.statistik-nord.de</t>
  </si>
  <si>
    <t>Standort Hamburg:</t>
  </si>
  <si>
    <t>Postanschrift:</t>
  </si>
  <si>
    <t>D-20453 Hamburg</t>
  </si>
  <si>
    <t>040 42831-0</t>
  </si>
  <si>
    <t>040 42831-1700</t>
  </si>
  <si>
    <t>poststelle@statistik-nord.de</t>
  </si>
  <si>
    <t>D-24113 Kiel, Fröbelstraße 15-17</t>
  </si>
  <si>
    <t>Standort Kiel:</t>
  </si>
  <si>
    <t>Postfach 71 30, D-24171 Kiel</t>
  </si>
  <si>
    <t>0431 6895-0</t>
  </si>
  <si>
    <t>0431 6895-9498</t>
  </si>
  <si>
    <t>poststelleSH@statistik-nord.de</t>
  </si>
  <si>
    <t>040 42831-1754</t>
  </si>
  <si>
    <t>040 427964-411</t>
  </si>
  <si>
    <t>isolde.schlueter@statistik-nord.de</t>
  </si>
  <si>
    <t>deutsch</t>
  </si>
  <si>
    <t>nicht-
deutsch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</si>
  <si>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</si>
  <si>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</si>
  <si>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</si>
  <si>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</si>
  <si>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</si>
  <si>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</si>
  <si>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</si>
  <si>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Hamburg</t>
  </si>
  <si>
    <t>Bezirk</t>
  </si>
  <si>
    <t>Generelle Angaben für  a l l e  Tabellen des Statistischen Berichts   A I 1 -  v j</t>
  </si>
  <si>
    <t>Schleswig-Holstein</t>
  </si>
  <si>
    <r>
      <t xml:space="preserve">Die Bevölkerungsentwicklung in </t>
    </r>
    <r>
      <rPr>
        <b/>
        <sz val="11"/>
        <rFont val="Arial"/>
        <family val="2"/>
      </rPr>
      <t>Schleswig-Holstein</t>
    </r>
  </si>
  <si>
    <r>
      <t xml:space="preserve">Die Bevölkerungsentwicklung in </t>
    </r>
    <r>
      <rPr>
        <b/>
        <sz val="11"/>
        <rFont val="Arial"/>
        <family val="2"/>
      </rPr>
      <t>Hamburg</t>
    </r>
  </si>
  <si>
    <t>© Für nichtgewerbliche Zwecke sind Vervielfältigung und unentgeltliche Verbreitung - auch auszugsweise - mit Quellenangabe gestattet. Die Verbreitung - auch auszugsweise - über elektronische Systeme/Datenträger bedarf der vorherigen Zustimmung. Alle übrigen Rechte bleiben vorbehalten.</t>
  </si>
  <si>
    <t>2  aufgrund von Gebietsänderungen und bestandsrelevanten Korrekturen</t>
  </si>
  <si>
    <t>sonstige Veränderung 2</t>
  </si>
  <si>
    <t>Ausgabedatum</t>
  </si>
  <si>
    <t>Tornesch, Stadt</t>
  </si>
  <si>
    <t>Plön, Stadt</t>
  </si>
  <si>
    <t>Rellingen</t>
  </si>
  <si>
    <t>Kaltenkirchen, Stadt</t>
  </si>
  <si>
    <t>Schenefeld, Stadt</t>
  </si>
  <si>
    <t>Uetersen, Stadt</t>
  </si>
  <si>
    <t xml:space="preserve">Stockelsdorf                     </t>
  </si>
  <si>
    <t xml:space="preserve">Wentorf bei Hamburg, Stadt            </t>
  </si>
  <si>
    <t>Kronshagen</t>
  </si>
  <si>
    <t>Handewitt</t>
  </si>
  <si>
    <t>Sylt</t>
  </si>
  <si>
    <t>Schwentinental, Stadt</t>
  </si>
  <si>
    <t>Januar bis März</t>
  </si>
  <si>
    <t>Harrislee</t>
  </si>
  <si>
    <t xml:space="preserve">Eutin, Stadt                    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</si>
</sst>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\ #,##0"/>
    <numFmt numFmtId="173" formatCode="0.0;\-\ 0.0"/>
    <numFmt numFmtId="174" formatCode="#,##0;;\–"/>
    <numFmt numFmtId="175" formatCode="#,##0;\-\ #,##0;\–"/>
    <numFmt numFmtId="176" formatCode="\+\ #,##0;\-\ #,##0;0"/>
    <numFmt numFmtId="177" formatCode="\ #,##0;\-\ #,##0;0"/>
    <numFmt numFmtId="178" formatCode="0.0"/>
    <numFmt numFmtId="179" formatCode="0.00;\-\ 0.00"/>
    <numFmt numFmtId="180" formatCode="00"/>
    <numFmt numFmtId="181" formatCode="\+\ 0.00;\–\ 0.00"/>
    <numFmt numFmtId="182" formatCode="\+\ 0.00;\-\ 0.00"/>
    <numFmt numFmtId="183" formatCode="\+\ 0.0;\-\ 0.0"/>
    <numFmt numFmtId="184" formatCode="#\ ###\ ###"/>
    <numFmt numFmtId="185" formatCode="d/\ mmmm\ yyyy"/>
    <numFmt numFmtId="186" formatCode="###0;\-###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+#\ ###\ ###;\-#\ ###\ ###;\-"/>
    <numFmt numFmtId="196" formatCode="0\ 000\ 000"/>
    <numFmt numFmtId="197" formatCode="###\ ###\ ###\ ###"/>
    <numFmt numFmtId="198" formatCode="###,###,###,###"/>
    <numFmt numFmtId="199" formatCode="mmmm\ yyyy"/>
    <numFmt numFmtId="200" formatCode="&quot;Ja&quot;;&quot;Ja&quot;;&quot;Nein&quot;"/>
    <numFmt numFmtId="201" formatCode="&quot;Wahr&quot;;&quot;Wahr&quot;;&quot;Falsch&quot;"/>
    <numFmt numFmtId="202" formatCode="&quot;Ein&quot;;&quot;Ein&quot;;&quot;Aus&quot;"/>
    <numFmt numFmtId="203" formatCode="[$€-2]\ #,##0.00_);[Red]\([$€-2]\ #,##0.00\)"/>
    <numFmt numFmtId="204" formatCode="#,##0.0"/>
    <numFmt numFmtId="205" formatCode="0\ 000"/>
    <numFmt numFmtId="206" formatCode="###,###,###,###;\-###,###,###,###"/>
    <numFmt numFmtId="207" formatCode="###\ ###\ ###\ ###;\-###\ ###\ ###\ ###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12"/>
      <name val="Arial"/>
      <family val="2"/>
    </font>
    <font>
      <b/>
      <sz val="12"/>
      <color indexed="39"/>
      <name val="Arial"/>
      <family val="2"/>
    </font>
    <font>
      <sz val="10"/>
      <name val="Helvetica"/>
      <family val="2"/>
    </font>
    <font>
      <sz val="9"/>
      <name val="Helvetica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3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1" applyNumberFormat="0" applyAlignment="0" applyProtection="0"/>
    <xf numFmtId="0" fontId="21" fillId="15" borderId="2" applyNumberFormat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7" fillId="16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17" borderId="9" applyNumberFormat="0" applyAlignment="0" applyProtection="0"/>
  </cellStyleXfs>
  <cellXfs count="150">
    <xf numFmtId="0" fontId="0" fillId="0" borderId="0" xfId="0" applyAlignment="1">
      <alignment/>
    </xf>
    <xf numFmtId="0" fontId="0" fillId="18" borderId="0" xfId="0" applyFont="1" applyFill="1" applyAlignment="1" applyProtection="1">
      <alignment/>
      <protection hidden="1"/>
    </xf>
    <xf numFmtId="0" fontId="0" fillId="18" borderId="0" xfId="0" applyFont="1" applyFill="1" applyAlignment="1" applyProtection="1">
      <alignment horizontal="centerContinuous"/>
      <protection hidden="1"/>
    </xf>
    <xf numFmtId="0" fontId="0" fillId="18" borderId="10" xfId="0" applyFont="1" applyFill="1" applyBorder="1" applyAlignment="1" applyProtection="1">
      <alignment horizontal="centerContinuous"/>
      <protection hidden="1"/>
    </xf>
    <xf numFmtId="0" fontId="0" fillId="18" borderId="11" xfId="0" applyFont="1" applyFill="1" applyBorder="1" applyAlignment="1" applyProtection="1">
      <alignment/>
      <protection hidden="1"/>
    </xf>
    <xf numFmtId="172" fontId="0" fillId="18" borderId="0" xfId="0" applyNumberFormat="1" applyFont="1" applyFill="1" applyAlignment="1" applyProtection="1">
      <alignment/>
      <protection hidden="1"/>
    </xf>
    <xf numFmtId="0" fontId="0" fillId="18" borderId="0" xfId="0" applyFill="1" applyAlignment="1" applyProtection="1">
      <alignment/>
      <protection hidden="1"/>
    </xf>
    <xf numFmtId="0" fontId="0" fillId="18" borderId="0" xfId="0" applyFill="1" applyAlignment="1" applyProtection="1">
      <alignment horizontal="centerContinuous"/>
      <protection hidden="1"/>
    </xf>
    <xf numFmtId="0" fontId="1" fillId="18" borderId="0" xfId="0" applyFont="1" applyFill="1" applyAlignment="1" applyProtection="1">
      <alignment horizontal="centerContinuous"/>
      <protection hidden="1"/>
    </xf>
    <xf numFmtId="0" fontId="1" fillId="18" borderId="0" xfId="0" applyFont="1" applyFill="1" applyBorder="1" applyAlignment="1" applyProtection="1">
      <alignment horizontal="centerContinuous" vertical="center"/>
      <protection hidden="1"/>
    </xf>
    <xf numFmtId="0" fontId="0" fillId="18" borderId="12" xfId="0" applyFill="1" applyBorder="1" applyAlignment="1" applyProtection="1">
      <alignment horizontal="center"/>
      <protection hidden="1"/>
    </xf>
    <xf numFmtId="0" fontId="0" fillId="18" borderId="13" xfId="0" applyFill="1" applyBorder="1" applyAlignment="1" applyProtection="1">
      <alignment/>
      <protection hidden="1"/>
    </xf>
    <xf numFmtId="0" fontId="0" fillId="18" borderId="11" xfId="0" applyFill="1" applyBorder="1" applyAlignment="1" applyProtection="1">
      <alignment/>
      <protection hidden="1"/>
    </xf>
    <xf numFmtId="0" fontId="0" fillId="18" borderId="10" xfId="0" applyFill="1" applyBorder="1" applyAlignment="1" applyProtection="1">
      <alignment horizontal="centerContinuous" vertical="center" wrapText="1"/>
      <protection hidden="1"/>
    </xf>
    <xf numFmtId="0" fontId="0" fillId="18" borderId="10" xfId="0" applyFill="1" applyBorder="1" applyAlignment="1" applyProtection="1">
      <alignment horizontal="centerContinuous" wrapText="1"/>
      <protection hidden="1"/>
    </xf>
    <xf numFmtId="0" fontId="0" fillId="18" borderId="13" xfId="0" applyFill="1" applyBorder="1" applyAlignment="1" applyProtection="1">
      <alignment horizontal="center"/>
      <protection hidden="1"/>
    </xf>
    <xf numFmtId="0" fontId="0" fillId="18" borderId="14" xfId="0" applyFill="1" applyBorder="1" applyAlignment="1" applyProtection="1">
      <alignment horizontal="center"/>
      <protection hidden="1"/>
    </xf>
    <xf numFmtId="0" fontId="1" fillId="18" borderId="11" xfId="0" applyFont="1" applyFill="1" applyBorder="1" applyAlignment="1" applyProtection="1">
      <alignment/>
      <protection hidden="1"/>
    </xf>
    <xf numFmtId="0" fontId="5" fillId="18" borderId="0" xfId="0" applyFont="1" applyFill="1" applyAlignment="1" applyProtection="1">
      <alignment/>
      <protection hidden="1"/>
    </xf>
    <xf numFmtId="0" fontId="7" fillId="18" borderId="0" xfId="0" applyFont="1" applyFill="1" applyAlignment="1" applyProtection="1">
      <alignment horizontal="centerContinuous"/>
      <protection hidden="1"/>
    </xf>
    <xf numFmtId="0" fontId="0" fillId="18" borderId="13" xfId="0" applyFill="1" applyBorder="1" applyAlignment="1" applyProtection="1">
      <alignment horizontal="center" vertical="center"/>
      <protection hidden="1"/>
    </xf>
    <xf numFmtId="0" fontId="0" fillId="18" borderId="14" xfId="0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 locked="0"/>
    </xf>
    <xf numFmtId="172" fontId="0" fillId="18" borderId="0" xfId="0" applyNumberFormat="1" applyFont="1" applyFill="1" applyAlignment="1" applyProtection="1">
      <alignment horizontal="centerContinuous"/>
      <protection hidden="1"/>
    </xf>
    <xf numFmtId="0" fontId="1" fillId="19" borderId="15" xfId="0" applyFont="1" applyFill="1" applyBorder="1" applyAlignment="1" applyProtection="1">
      <alignment horizontal="center" vertical="center"/>
      <protection hidden="1"/>
    </xf>
    <xf numFmtId="0" fontId="1" fillId="19" borderId="15" xfId="0" applyFont="1" applyFill="1" applyBorder="1" applyAlignment="1" applyProtection="1">
      <alignment horizontal="center"/>
      <protection hidden="1"/>
    </xf>
    <xf numFmtId="0" fontId="0" fillId="18" borderId="16" xfId="0" applyFont="1" applyFill="1" applyBorder="1" applyAlignment="1" applyProtection="1">
      <alignment vertical="center"/>
      <protection hidden="1"/>
    </xf>
    <xf numFmtId="0" fontId="0" fillId="18" borderId="0" xfId="0" applyFill="1" applyAlignment="1" applyProtection="1">
      <alignment/>
      <protection hidden="1"/>
    </xf>
    <xf numFmtId="0" fontId="1" fillId="20" borderId="0" xfId="0" applyFont="1" applyFill="1" applyAlignment="1">
      <alignment horizontal="center"/>
    </xf>
    <xf numFmtId="0" fontId="1" fillId="21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19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175" fontId="0" fillId="0" borderId="0" xfId="0" applyNumberFormat="1" applyFont="1" applyFill="1" applyAlignment="1" applyProtection="1">
      <alignment/>
      <protection locked="0"/>
    </xf>
    <xf numFmtId="0" fontId="0" fillId="18" borderId="12" xfId="0" applyFont="1" applyFill="1" applyBorder="1" applyAlignment="1" applyProtection="1">
      <alignment/>
      <protection hidden="1"/>
    </xf>
    <xf numFmtId="0" fontId="0" fillId="18" borderId="0" xfId="0" applyFont="1" applyFill="1" applyAlignment="1" applyProtection="1">
      <alignment horizontal="left"/>
      <protection hidden="1"/>
    </xf>
    <xf numFmtId="0" fontId="10" fillId="18" borderId="0" xfId="0" applyFont="1" applyFill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7" borderId="17" xfId="0" applyFill="1" applyBorder="1" applyAlignment="1" applyProtection="1">
      <alignment/>
      <protection hidden="1"/>
    </xf>
    <xf numFmtId="0" fontId="0" fillId="7" borderId="18" xfId="0" applyFill="1" applyBorder="1" applyAlignment="1" applyProtection="1">
      <alignment horizontal="centerContinuous"/>
      <protection hidden="1"/>
    </xf>
    <xf numFmtId="0" fontId="0" fillId="7" borderId="19" xfId="0" applyFill="1" applyBorder="1" applyAlignment="1" applyProtection="1">
      <alignment horizontal="centerContinuous"/>
      <protection hidden="1"/>
    </xf>
    <xf numFmtId="0" fontId="0" fillId="7" borderId="20" xfId="0" applyFill="1" applyBorder="1" applyAlignment="1" applyProtection="1">
      <alignment/>
      <protection hidden="1"/>
    </xf>
    <xf numFmtId="0" fontId="0" fillId="7" borderId="0" xfId="0" applyFill="1" applyBorder="1" applyAlignment="1" applyProtection="1">
      <alignment/>
      <protection hidden="1"/>
    </xf>
    <xf numFmtId="0" fontId="0" fillId="7" borderId="21" xfId="0" applyFill="1" applyBorder="1" applyAlignment="1" applyProtection="1">
      <alignment/>
      <protection hidden="1"/>
    </xf>
    <xf numFmtId="0" fontId="4" fillId="7" borderId="0" xfId="0" applyFont="1" applyFill="1" applyBorder="1" applyAlignment="1" applyProtection="1">
      <alignment horizontal="right"/>
      <protection hidden="1"/>
    </xf>
    <xf numFmtId="0" fontId="5" fillId="7" borderId="0" xfId="0" applyFont="1" applyFill="1" applyBorder="1" applyAlignment="1" applyProtection="1">
      <alignment/>
      <protection hidden="1"/>
    </xf>
    <xf numFmtId="0" fontId="0" fillId="7" borderId="22" xfId="0" applyFill="1" applyBorder="1" applyAlignment="1" applyProtection="1">
      <alignment/>
      <protection hidden="1"/>
    </xf>
    <xf numFmtId="0" fontId="0" fillId="7" borderId="23" xfId="0" applyFill="1" applyBorder="1" applyAlignment="1" applyProtection="1">
      <alignment/>
      <protection hidden="1"/>
    </xf>
    <xf numFmtId="0" fontId="0" fillId="7" borderId="24" xfId="0" applyFill="1" applyBorder="1" applyAlignment="1" applyProtection="1">
      <alignment/>
      <protection hidden="1"/>
    </xf>
    <xf numFmtId="0" fontId="9" fillId="5" borderId="0" xfId="0" applyFont="1" applyFill="1" applyAlignment="1" applyProtection="1">
      <alignment/>
      <protection hidden="1"/>
    </xf>
    <xf numFmtId="0" fontId="0" fillId="5" borderId="0" xfId="0" applyFill="1" applyAlignment="1" applyProtection="1">
      <alignment/>
      <protection hidden="1"/>
    </xf>
    <xf numFmtId="0" fontId="0" fillId="5" borderId="25" xfId="0" applyFill="1" applyBorder="1" applyAlignment="1" applyProtection="1">
      <alignment/>
      <protection hidden="1"/>
    </xf>
    <xf numFmtId="0" fontId="0" fillId="5" borderId="16" xfId="0" applyFill="1" applyBorder="1" applyAlignment="1" applyProtection="1">
      <alignment/>
      <protection hidden="1"/>
    </xf>
    <xf numFmtId="0" fontId="0" fillId="5" borderId="14" xfId="0" applyFill="1" applyBorder="1" applyAlignment="1" applyProtection="1">
      <alignment/>
      <protection hidden="1"/>
    </xf>
    <xf numFmtId="0" fontId="0" fillId="5" borderId="26" xfId="0" applyFill="1" applyBorder="1" applyAlignment="1" applyProtection="1">
      <alignment/>
      <protection hidden="1"/>
    </xf>
    <xf numFmtId="0" fontId="0" fillId="5" borderId="0" xfId="0" applyFill="1" applyBorder="1" applyAlignment="1" applyProtection="1">
      <alignment/>
      <protection hidden="1"/>
    </xf>
    <xf numFmtId="0" fontId="0" fillId="5" borderId="11" xfId="0" applyFill="1" applyBorder="1" applyAlignment="1" applyProtection="1">
      <alignment/>
      <protection hidden="1"/>
    </xf>
    <xf numFmtId="0" fontId="0" fillId="5" borderId="0" xfId="0" applyFill="1" applyBorder="1" applyAlignment="1" applyProtection="1" quotePrefix="1">
      <alignment/>
      <protection hidden="1"/>
    </xf>
    <xf numFmtId="0" fontId="0" fillId="5" borderId="27" xfId="0" applyFill="1" applyBorder="1" applyAlignment="1" applyProtection="1">
      <alignment/>
      <protection hidden="1"/>
    </xf>
    <xf numFmtId="0" fontId="0" fillId="5" borderId="12" xfId="0" applyFill="1" applyBorder="1" applyAlignment="1" applyProtection="1">
      <alignment/>
      <protection hidden="1"/>
    </xf>
    <xf numFmtId="0" fontId="1" fillId="5" borderId="26" xfId="0" applyFont="1" applyFill="1" applyBorder="1" applyAlignment="1" applyProtection="1">
      <alignment/>
      <protection hidden="1"/>
    </xf>
    <xf numFmtId="0" fontId="7" fillId="5" borderId="0" xfId="0" applyFont="1" applyFill="1" applyBorder="1" applyAlignment="1" applyProtection="1">
      <alignment horizontal="centerContinuous"/>
      <protection hidden="1"/>
    </xf>
    <xf numFmtId="0" fontId="0" fillId="5" borderId="0" xfId="0" applyFont="1" applyFill="1" applyBorder="1" applyAlignment="1" applyProtection="1">
      <alignment/>
      <protection hidden="1"/>
    </xf>
    <xf numFmtId="0" fontId="0" fillId="5" borderId="12" xfId="0" applyFont="1" applyFill="1" applyBorder="1" applyAlignment="1" applyProtection="1">
      <alignment/>
      <protection hidden="1"/>
    </xf>
    <xf numFmtId="0" fontId="9" fillId="5" borderId="26" xfId="0" applyFont="1" applyFill="1" applyBorder="1" applyAlignment="1" applyProtection="1">
      <alignment horizontal="left"/>
      <protection hidden="1"/>
    </xf>
    <xf numFmtId="0" fontId="6" fillId="18" borderId="0" xfId="0" applyFont="1" applyFill="1" applyBorder="1" applyAlignment="1" applyProtection="1">
      <alignment/>
      <protection hidden="1"/>
    </xf>
    <xf numFmtId="0" fontId="0" fillId="18" borderId="28" xfId="0" applyFont="1" applyFill="1" applyBorder="1" applyAlignment="1" applyProtection="1">
      <alignment horizontal="center" vertical="center"/>
      <protection hidden="1"/>
    </xf>
    <xf numFmtId="0" fontId="0" fillId="18" borderId="10" xfId="0" applyFont="1" applyFill="1" applyBorder="1" applyAlignment="1" applyProtection="1">
      <alignment horizontal="center" vertical="center" wrapText="1"/>
      <protection hidden="1"/>
    </xf>
    <xf numFmtId="0" fontId="0" fillId="18" borderId="16" xfId="0" applyFont="1" applyFill="1" applyBorder="1" applyAlignment="1" applyProtection="1">
      <alignment/>
      <protection hidden="1"/>
    </xf>
    <xf numFmtId="0" fontId="0" fillId="18" borderId="15" xfId="0" applyFont="1" applyFill="1" applyBorder="1" applyAlignment="1" applyProtection="1">
      <alignment horizontal="center" vertical="center"/>
      <protection hidden="1"/>
    </xf>
    <xf numFmtId="0" fontId="0" fillId="18" borderId="29" xfId="0" applyFill="1" applyBorder="1" applyAlignment="1" applyProtection="1">
      <alignment/>
      <protection hidden="1"/>
    </xf>
    <xf numFmtId="0" fontId="0" fillId="18" borderId="30" xfId="0" applyFill="1" applyBorder="1" applyAlignment="1" applyProtection="1">
      <alignment horizontal="center" vertical="top"/>
      <protection hidden="1"/>
    </xf>
    <xf numFmtId="0" fontId="1" fillId="18" borderId="0" xfId="0" applyFont="1" applyFill="1" applyBorder="1" applyAlignment="1" applyProtection="1">
      <alignment horizontal="centerContinuous" vertical="center" wrapText="1"/>
      <protection hidden="1"/>
    </xf>
    <xf numFmtId="0" fontId="10" fillId="18" borderId="0" xfId="0" applyFont="1" applyFill="1" applyAlignment="1" applyProtection="1">
      <alignment/>
      <protection hidden="1"/>
    </xf>
    <xf numFmtId="175" fontId="0" fillId="0" borderId="0" xfId="0" applyNumberFormat="1" applyAlignment="1" applyProtection="1">
      <alignment/>
      <protection hidden="1"/>
    </xf>
    <xf numFmtId="0" fontId="7" fillId="5" borderId="11" xfId="0" applyFont="1" applyFill="1" applyBorder="1" applyAlignment="1" applyProtection="1">
      <alignment horizontal="centerContinuous"/>
      <protection hidden="1"/>
    </xf>
    <xf numFmtId="0" fontId="0" fillId="5" borderId="11" xfId="0" applyFont="1" applyFill="1" applyBorder="1" applyAlignment="1" applyProtection="1">
      <alignment/>
      <protection hidden="1"/>
    </xf>
    <xf numFmtId="0" fontId="0" fillId="5" borderId="13" xfId="0" applyFont="1" applyFill="1" applyBorder="1" applyAlignment="1" applyProtection="1">
      <alignment/>
      <protection hidden="1"/>
    </xf>
    <xf numFmtId="49" fontId="0" fillId="5" borderId="0" xfId="0" applyNumberFormat="1" applyFill="1" applyBorder="1" applyAlignment="1" applyProtection="1">
      <alignment/>
      <protection hidden="1"/>
    </xf>
    <xf numFmtId="0" fontId="0" fillId="18" borderId="14" xfId="0" applyFill="1" applyBorder="1" applyAlignment="1" applyProtection="1">
      <alignment horizontal="center" wrapText="1"/>
      <protection hidden="1"/>
    </xf>
    <xf numFmtId="0" fontId="14" fillId="7" borderId="20" xfId="0" applyFont="1" applyFill="1" applyBorder="1" applyAlignment="1" applyProtection="1">
      <alignment horizontal="centerContinuous" vertical="center"/>
      <protection hidden="1"/>
    </xf>
    <xf numFmtId="0" fontId="0" fillId="7" borderId="0" xfId="0" applyFill="1" applyBorder="1" applyAlignment="1" applyProtection="1">
      <alignment horizontal="centerContinuous" vertical="center"/>
      <protection hidden="1"/>
    </xf>
    <xf numFmtId="0" fontId="0" fillId="7" borderId="21" xfId="0" applyFill="1" applyBorder="1" applyAlignment="1" applyProtection="1">
      <alignment horizontal="centerContinuous"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18" borderId="11" xfId="0" applyFont="1" applyFill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80" fontId="4" fillId="0" borderId="31" xfId="0" applyNumberFormat="1" applyFont="1" applyFill="1" applyBorder="1" applyAlignment="1" applyProtection="1">
      <alignment horizontal="center"/>
      <protection locked="0"/>
    </xf>
    <xf numFmtId="0" fontId="4" fillId="0" borderId="32" xfId="0" applyFont="1" applyFill="1" applyBorder="1" applyAlignment="1" applyProtection="1">
      <alignment horizontal="center"/>
      <protection locked="0"/>
    </xf>
    <xf numFmtId="0" fontId="0" fillId="18" borderId="10" xfId="0" applyFont="1" applyFill="1" applyBorder="1" applyAlignment="1" applyProtection="1">
      <alignment horizontal="center" vertical="center"/>
      <protection hidden="1"/>
    </xf>
    <xf numFmtId="0" fontId="0" fillId="18" borderId="33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locked="0"/>
    </xf>
    <xf numFmtId="0" fontId="0" fillId="18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175" fontId="15" fillId="0" borderId="0" xfId="55" applyNumberFormat="1" applyFont="1" applyProtection="1">
      <alignment/>
      <protection locked="0"/>
    </xf>
    <xf numFmtId="175" fontId="15" fillId="0" borderId="0" xfId="55" applyNumberFormat="1" applyFont="1" applyFill="1" applyBorder="1" applyProtection="1">
      <alignment/>
      <protection locked="0"/>
    </xf>
    <xf numFmtId="175" fontId="15" fillId="0" borderId="0" xfId="55" applyNumberFormat="1" applyFont="1" applyAlignment="1" applyProtection="1">
      <alignment horizontal="right"/>
      <protection locked="0"/>
    </xf>
    <xf numFmtId="175" fontId="0" fillId="0" borderId="0" xfId="0" applyNumberFormat="1" applyAlignment="1" applyProtection="1">
      <alignment/>
      <protection locked="0"/>
    </xf>
    <xf numFmtId="175" fontId="0" fillId="18" borderId="0" xfId="0" applyNumberFormat="1" applyFont="1" applyFill="1" applyAlignment="1" applyProtection="1">
      <alignment/>
      <protection/>
    </xf>
    <xf numFmtId="3" fontId="0" fillId="18" borderId="0" xfId="0" applyNumberFormat="1" applyFill="1" applyAlignment="1" applyProtection="1">
      <alignment/>
      <protection/>
    </xf>
    <xf numFmtId="3" fontId="1" fillId="18" borderId="0" xfId="0" applyNumberFormat="1" applyFont="1" applyFill="1" applyAlignment="1" applyProtection="1">
      <alignment/>
      <protection/>
    </xf>
    <xf numFmtId="183" fontId="0" fillId="18" borderId="0" xfId="0" applyNumberFormat="1" applyFill="1" applyAlignment="1" applyProtection="1">
      <alignment/>
      <protection/>
    </xf>
    <xf numFmtId="183" fontId="1" fillId="18" borderId="0" xfId="0" applyNumberFormat="1" applyFont="1" applyFill="1" applyAlignment="1" applyProtection="1">
      <alignment/>
      <protection/>
    </xf>
    <xf numFmtId="0" fontId="7" fillId="18" borderId="0" xfId="0" applyFont="1" applyFill="1" applyAlignment="1" applyProtection="1">
      <alignment/>
      <protection hidden="1"/>
    </xf>
    <xf numFmtId="0" fontId="0" fillId="18" borderId="0" xfId="0" applyFont="1" applyFill="1" applyAlignment="1" applyProtection="1">
      <alignment/>
      <protection hidden="1"/>
    </xf>
    <xf numFmtId="175" fontId="15" fillId="18" borderId="0" xfId="55" applyNumberFormat="1" applyFont="1" applyFill="1" applyProtection="1">
      <alignment/>
      <protection/>
    </xf>
    <xf numFmtId="175" fontId="15" fillId="0" borderId="0" xfId="55" applyNumberFormat="1" applyFont="1" applyFill="1" applyProtection="1">
      <alignment/>
      <protection locked="0"/>
    </xf>
    <xf numFmtId="184" fontId="0" fillId="0" borderId="26" xfId="0" applyNumberFormat="1" applyFont="1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197" fontId="0" fillId="0" borderId="0" xfId="0" applyNumberFormat="1" applyAlignment="1" applyProtection="1">
      <alignment/>
      <protection locked="0"/>
    </xf>
    <xf numFmtId="184" fontId="0" fillId="0" borderId="0" xfId="0" applyNumberFormat="1" applyAlignment="1" applyProtection="1">
      <alignment/>
      <protection locked="0"/>
    </xf>
    <xf numFmtId="184" fontId="1" fillId="0" borderId="0" xfId="0" applyNumberFormat="1" applyFont="1" applyAlignment="1" applyProtection="1">
      <alignment/>
      <protection locked="0"/>
    </xf>
    <xf numFmtId="175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Alignment="1" applyProtection="1" quotePrefix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 quotePrefix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204" fontId="0" fillId="0" borderId="0" xfId="0" applyNumberForma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204" fontId="0" fillId="0" borderId="0" xfId="0" applyNumberFormat="1" applyFill="1" applyAlignment="1" applyProtection="1">
      <alignment/>
      <protection hidden="1"/>
    </xf>
    <xf numFmtId="0" fontId="0" fillId="0" borderId="12" xfId="0" applyFont="1" applyFill="1" applyBorder="1" applyAlignment="1" applyProtection="1">
      <alignment/>
      <protection hidden="1"/>
    </xf>
    <xf numFmtId="172" fontId="0" fillId="0" borderId="0" xfId="0" applyNumberFormat="1" applyFont="1" applyFill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172" fontId="0" fillId="0" borderId="0" xfId="0" applyNumberFormat="1" applyFont="1" applyFill="1" applyAlignment="1" applyProtection="1">
      <alignment horizontal="centerContinuous"/>
      <protection hidden="1"/>
    </xf>
    <xf numFmtId="206" fontId="18" fillId="0" borderId="0" xfId="54" applyNumberFormat="1">
      <alignment/>
      <protection/>
    </xf>
    <xf numFmtId="206" fontId="23" fillId="0" borderId="0" xfId="54" applyNumberFormat="1" applyFont="1">
      <alignment/>
      <protection/>
    </xf>
    <xf numFmtId="207" fontId="0" fillId="0" borderId="0" xfId="0" applyNumberFormat="1" applyFont="1" applyAlignment="1" applyProtection="1">
      <alignment/>
      <protection locked="0"/>
    </xf>
    <xf numFmtId="197" fontId="0" fillId="0" borderId="0" xfId="0" applyNumberFormat="1" applyFont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8" fillId="5" borderId="12" xfId="48" applyFont="1" applyFill="1" applyBorder="1" applyAlignment="1" applyProtection="1">
      <alignment horizontal="left"/>
      <protection hidden="1"/>
    </xf>
    <xf numFmtId="0" fontId="13" fillId="5" borderId="12" xfId="48" applyFont="1" applyFill="1" applyBorder="1" applyAlignment="1" applyProtection="1">
      <alignment horizontal="left"/>
      <protection hidden="1"/>
    </xf>
    <xf numFmtId="0" fontId="13" fillId="5" borderId="13" xfId="48" applyFont="1" applyFill="1" applyBorder="1" applyAlignment="1" applyProtection="1">
      <alignment horizontal="left"/>
      <protection hidden="1"/>
    </xf>
    <xf numFmtId="0" fontId="0" fillId="5" borderId="0" xfId="0" applyFill="1" applyBorder="1" applyAlignment="1" applyProtection="1">
      <alignment horizontal="left" vertical="top" wrapText="1"/>
      <protection hidden="1"/>
    </xf>
    <xf numFmtId="0" fontId="0" fillId="5" borderId="11" xfId="0" applyFill="1" applyBorder="1" applyAlignment="1" applyProtection="1">
      <alignment horizontal="left" vertical="top" wrapText="1"/>
      <protection hidden="1"/>
    </xf>
    <xf numFmtId="185" fontId="0" fillId="0" borderId="33" xfId="0" applyNumberFormat="1" applyFont="1" applyFill="1" applyBorder="1" applyAlignment="1" applyProtection="1">
      <alignment horizontal="left"/>
      <protection locked="0"/>
    </xf>
    <xf numFmtId="185" fontId="0" fillId="0" borderId="28" xfId="0" applyNumberFormat="1" applyFont="1" applyFill="1" applyBorder="1" applyAlignment="1" applyProtection="1">
      <alignment horizontal="left"/>
      <protection locked="0"/>
    </xf>
    <xf numFmtId="49" fontId="0" fillId="0" borderId="16" xfId="0" applyNumberFormat="1" applyFill="1" applyBorder="1" applyAlignment="1" applyProtection="1">
      <alignment horizontal="left"/>
      <protection locked="0"/>
    </xf>
    <xf numFmtId="49" fontId="0" fillId="0" borderId="16" xfId="0" applyNumberFormat="1" applyFill="1" applyBorder="1" applyAlignment="1" applyProtection="1" quotePrefix="1">
      <alignment horizontal="left"/>
      <protection locked="0"/>
    </xf>
    <xf numFmtId="49" fontId="0" fillId="0" borderId="14" xfId="0" applyNumberFormat="1" applyFill="1" applyBorder="1" applyAlignment="1" applyProtection="1" quotePrefix="1">
      <alignment horizontal="left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 quotePrefix="1">
      <alignment horizontal="left"/>
      <protection locked="0"/>
    </xf>
    <xf numFmtId="49" fontId="0" fillId="0" borderId="11" xfId="0" applyNumberFormat="1" applyFill="1" applyBorder="1" applyAlignment="1" applyProtection="1" quotePrefix="1">
      <alignment horizontal="left"/>
      <protection locked="0"/>
    </xf>
    <xf numFmtId="0" fontId="0" fillId="0" borderId="12" xfId="0" applyBorder="1" applyAlignment="1">
      <alignment/>
    </xf>
    <xf numFmtId="0" fontId="0" fillId="0" borderId="12" xfId="0" applyBorder="1" applyAlignment="1" quotePrefix="1">
      <alignment/>
    </xf>
    <xf numFmtId="0" fontId="0" fillId="0" borderId="13" xfId="0" applyBorder="1" applyAlignment="1" quotePrefix="1">
      <alignment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_Monatlicher Bericht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PageLayoutView="0" workbookViewId="0" topLeftCell="A10">
      <selection activeCell="A20" sqref="A20:H20"/>
    </sheetView>
  </sheetViews>
  <sheetFormatPr defaultColWidth="11.421875" defaultRowHeight="12.75"/>
  <cols>
    <col min="1" max="1" width="17.28125" style="39" customWidth="1"/>
    <col min="2" max="4" width="11.8515625" style="39" customWidth="1"/>
    <col min="5" max="5" width="12.421875" style="39" customWidth="1"/>
    <col min="6" max="8" width="11.8515625" style="39" customWidth="1"/>
    <col min="9" max="16384" width="11.421875" style="39" customWidth="1"/>
  </cols>
  <sheetData>
    <row r="1" spans="1:8" ht="15">
      <c r="A1" s="52" t="s">
        <v>89</v>
      </c>
      <c r="B1" s="53"/>
      <c r="C1" s="53"/>
      <c r="D1" s="53"/>
      <c r="E1" s="53"/>
      <c r="F1" s="53"/>
      <c r="G1" s="53"/>
      <c r="H1" s="59"/>
    </row>
    <row r="2" spans="1:8" ht="12.75">
      <c r="A2" s="53" t="s">
        <v>95</v>
      </c>
      <c r="B2" s="53"/>
      <c r="C2" s="53"/>
      <c r="D2" s="53"/>
      <c r="E2" s="53"/>
      <c r="F2" s="53"/>
      <c r="G2" s="53"/>
      <c r="H2" s="59"/>
    </row>
    <row r="3" spans="1:8" ht="12.75">
      <c r="A3" s="134" t="s">
        <v>97</v>
      </c>
      <c r="B3" s="134"/>
      <c r="C3" s="53"/>
      <c r="D3" s="53"/>
      <c r="E3" s="53"/>
      <c r="F3" s="53"/>
      <c r="G3" s="53"/>
      <c r="H3" s="59"/>
    </row>
    <row r="4" spans="1:8" ht="12.75">
      <c r="A4" s="54" t="s">
        <v>98</v>
      </c>
      <c r="B4" s="55" t="s">
        <v>96</v>
      </c>
      <c r="C4" s="55"/>
      <c r="D4" s="56"/>
      <c r="E4" s="55" t="s">
        <v>105</v>
      </c>
      <c r="F4" s="55" t="s">
        <v>104</v>
      </c>
      <c r="G4" s="55"/>
      <c r="H4" s="56"/>
    </row>
    <row r="5" spans="1:8" ht="12.75">
      <c r="A5" s="57" t="s">
        <v>99</v>
      </c>
      <c r="B5" s="58" t="s">
        <v>100</v>
      </c>
      <c r="C5" s="58"/>
      <c r="D5" s="59"/>
      <c r="E5" s="58" t="s">
        <v>99</v>
      </c>
      <c r="F5" s="58" t="s">
        <v>106</v>
      </c>
      <c r="G5" s="58"/>
      <c r="H5" s="59"/>
    </row>
    <row r="6" spans="1:8" ht="12.75">
      <c r="A6" s="57" t="s">
        <v>94</v>
      </c>
      <c r="B6" s="81" t="s">
        <v>101</v>
      </c>
      <c r="C6" s="58"/>
      <c r="D6" s="59"/>
      <c r="E6" s="58" t="s">
        <v>94</v>
      </c>
      <c r="F6" s="81" t="s">
        <v>107</v>
      </c>
      <c r="G6" s="60"/>
      <c r="H6" s="59"/>
    </row>
    <row r="7" spans="1:8" ht="12.75">
      <c r="A7" s="57" t="s">
        <v>93</v>
      </c>
      <c r="B7" s="81" t="s">
        <v>102</v>
      </c>
      <c r="C7" s="58"/>
      <c r="D7" s="59"/>
      <c r="E7" s="58" t="s">
        <v>93</v>
      </c>
      <c r="F7" s="81" t="s">
        <v>108</v>
      </c>
      <c r="G7" s="60"/>
      <c r="H7" s="59"/>
    </row>
    <row r="8" spans="1:8" ht="12.75">
      <c r="A8" s="61" t="s">
        <v>92</v>
      </c>
      <c r="B8" s="135" t="s">
        <v>103</v>
      </c>
      <c r="C8" s="135"/>
      <c r="D8" s="136"/>
      <c r="E8" s="62" t="s">
        <v>92</v>
      </c>
      <c r="F8" s="135" t="s">
        <v>109</v>
      </c>
      <c r="G8" s="135"/>
      <c r="H8" s="136"/>
    </row>
    <row r="9" spans="1:8" ht="12.75">
      <c r="A9" s="54"/>
      <c r="B9" s="55"/>
      <c r="C9" s="55"/>
      <c r="D9" s="55"/>
      <c r="E9" s="55"/>
      <c r="F9" s="55"/>
      <c r="G9" s="55"/>
      <c r="H9" s="56"/>
    </row>
    <row r="10" spans="1:8" ht="12.75">
      <c r="A10" s="63" t="s">
        <v>90</v>
      </c>
      <c r="B10" s="58"/>
      <c r="C10" s="58"/>
      <c r="D10" s="58"/>
      <c r="E10" s="58"/>
      <c r="F10" s="58"/>
      <c r="G10" s="58"/>
      <c r="H10" s="59"/>
    </row>
    <row r="11" spans="1:8" ht="18">
      <c r="A11" s="63" t="str">
        <f>"A I 1 - vj "&amp;Quartal&amp;"/"&amp;TEXT(Jahr,"00")</f>
        <v>A I 1 - vj 2/11</v>
      </c>
      <c r="B11" s="58"/>
      <c r="C11" s="64"/>
      <c r="D11" s="64"/>
      <c r="E11" s="64"/>
      <c r="F11" s="64"/>
      <c r="G11" s="64"/>
      <c r="H11" s="78"/>
    </row>
    <row r="12" spans="1:8" ht="18">
      <c r="A12" s="67" t="s">
        <v>88</v>
      </c>
      <c r="B12" s="58"/>
      <c r="C12" s="64"/>
      <c r="D12" s="64"/>
      <c r="E12" s="64"/>
      <c r="F12" s="64"/>
      <c r="G12" s="64"/>
      <c r="H12" s="78"/>
    </row>
    <row r="13" spans="1:8" ht="15">
      <c r="A13" s="67" t="str">
        <f>"im "&amp;Quartal&amp;". Vierteljahr "&amp;Jahr+2000</f>
        <v>im 2. Vierteljahr 2011</v>
      </c>
      <c r="B13" s="65"/>
      <c r="C13" s="65"/>
      <c r="D13" s="65"/>
      <c r="E13" s="65"/>
      <c r="F13" s="65"/>
      <c r="G13" s="65"/>
      <c r="H13" s="79"/>
    </row>
    <row r="14" spans="1:8" ht="12.75">
      <c r="A14" s="57"/>
      <c r="B14" s="65"/>
      <c r="C14" s="65"/>
      <c r="D14" s="65"/>
      <c r="E14" s="65"/>
      <c r="F14" s="65"/>
      <c r="G14" s="65"/>
      <c r="H14" s="79"/>
    </row>
    <row r="15" spans="1:8" ht="12.75">
      <c r="A15" s="57" t="s">
        <v>91</v>
      </c>
      <c r="B15" s="65"/>
      <c r="C15" s="53"/>
      <c r="D15" s="53"/>
      <c r="E15" s="53"/>
      <c r="F15" s="53"/>
      <c r="G15" s="65" t="s">
        <v>131</v>
      </c>
      <c r="H15" s="59"/>
    </row>
    <row r="16" spans="1:8" ht="12.75">
      <c r="A16" s="54" t="s">
        <v>94</v>
      </c>
      <c r="B16" s="141" t="s">
        <v>110</v>
      </c>
      <c r="C16" s="142"/>
      <c r="D16" s="142"/>
      <c r="E16" s="143"/>
      <c r="F16" s="53"/>
      <c r="G16" s="139">
        <v>40871</v>
      </c>
      <c r="H16" s="140"/>
    </row>
    <row r="17" spans="1:8" ht="12.75">
      <c r="A17" s="57" t="s">
        <v>93</v>
      </c>
      <c r="B17" s="144" t="s">
        <v>111</v>
      </c>
      <c r="C17" s="145"/>
      <c r="D17" s="145"/>
      <c r="E17" s="146"/>
      <c r="F17" s="58"/>
      <c r="G17" s="65"/>
      <c r="H17" s="59"/>
    </row>
    <row r="18" spans="1:8" ht="12.75">
      <c r="A18" s="61" t="s">
        <v>92</v>
      </c>
      <c r="B18" s="147" t="s">
        <v>112</v>
      </c>
      <c r="C18" s="148"/>
      <c r="D18" s="148"/>
      <c r="E18" s="149"/>
      <c r="F18" s="65"/>
      <c r="G18" s="65"/>
      <c r="H18" s="79"/>
    </row>
    <row r="19" spans="1:8" ht="12.75">
      <c r="A19" s="57"/>
      <c r="B19" s="58"/>
      <c r="C19" s="65"/>
      <c r="D19" s="65"/>
      <c r="E19" s="65"/>
      <c r="F19" s="65"/>
      <c r="G19" s="65"/>
      <c r="H19" s="79"/>
    </row>
    <row r="20" spans="1:8" ht="38.25" customHeight="1">
      <c r="A20" s="137" t="s">
        <v>128</v>
      </c>
      <c r="B20" s="137"/>
      <c r="C20" s="137"/>
      <c r="D20" s="137"/>
      <c r="E20" s="137"/>
      <c r="F20" s="137"/>
      <c r="G20" s="137"/>
      <c r="H20" s="138"/>
    </row>
    <row r="21" spans="1:8" ht="12.75">
      <c r="A21" s="62"/>
      <c r="B21" s="62"/>
      <c r="C21" s="66"/>
      <c r="D21" s="66"/>
      <c r="E21" s="66"/>
      <c r="F21" s="66"/>
      <c r="G21" s="66"/>
      <c r="H21" s="80"/>
    </row>
    <row r="22" spans="2:8" ht="12.75">
      <c r="B22" s="40"/>
      <c r="C22" s="40"/>
      <c r="D22" s="40"/>
      <c r="E22" s="40"/>
      <c r="F22" s="40"/>
      <c r="G22" s="40"/>
      <c r="H22" s="40"/>
    </row>
    <row r="23" spans="2:8" ht="13.5" thickBot="1">
      <c r="B23" s="40"/>
      <c r="C23" s="40"/>
      <c r="D23" s="40"/>
      <c r="E23" s="40"/>
      <c r="F23" s="40"/>
      <c r="G23" s="40"/>
      <c r="H23" s="40"/>
    </row>
    <row r="24" spans="1:8" ht="13.5" thickTop="1">
      <c r="A24" s="41"/>
      <c r="B24" s="42"/>
      <c r="C24" s="42"/>
      <c r="D24" s="42"/>
      <c r="E24" s="42"/>
      <c r="F24" s="42"/>
      <c r="G24" s="42"/>
      <c r="H24" s="43"/>
    </row>
    <row r="25" spans="1:8" s="86" customFormat="1" ht="20.25" customHeight="1">
      <c r="A25" s="83" t="s">
        <v>124</v>
      </c>
      <c r="B25" s="84"/>
      <c r="C25" s="84"/>
      <c r="D25" s="84"/>
      <c r="E25" s="84"/>
      <c r="F25" s="84"/>
      <c r="G25" s="84"/>
      <c r="H25" s="85"/>
    </row>
    <row r="26" spans="1:8" ht="6.75" customHeight="1">
      <c r="A26" s="44"/>
      <c r="B26" s="45"/>
      <c r="C26" s="45"/>
      <c r="D26" s="45"/>
      <c r="E26" s="45"/>
      <c r="F26" s="45"/>
      <c r="G26" s="45"/>
      <c r="H26" s="46"/>
    </row>
    <row r="27" spans="1:8" ht="15.75">
      <c r="A27" s="44"/>
      <c r="B27" s="47" t="s">
        <v>15</v>
      </c>
      <c r="C27" s="90">
        <v>11</v>
      </c>
      <c r="D27" s="48" t="s">
        <v>16</v>
      </c>
      <c r="E27" s="45"/>
      <c r="F27" s="45"/>
      <c r="G27" s="45"/>
      <c r="H27" s="46"/>
    </row>
    <row r="28" spans="1:8" ht="15.75">
      <c r="A28" s="44"/>
      <c r="B28" s="47" t="s">
        <v>17</v>
      </c>
      <c r="C28" s="91">
        <v>2</v>
      </c>
      <c r="D28" s="45"/>
      <c r="E28" s="45"/>
      <c r="F28" s="45"/>
      <c r="G28" s="45"/>
      <c r="H28" s="46"/>
    </row>
    <row r="29" spans="1:8" ht="13.5" thickBot="1">
      <c r="A29" s="49"/>
      <c r="B29" s="50"/>
      <c r="C29" s="50"/>
      <c r="D29" s="50"/>
      <c r="E29" s="50"/>
      <c r="F29" s="50"/>
      <c r="G29" s="50"/>
      <c r="H29" s="51"/>
    </row>
    <row r="30" ht="13.5" thickTop="1"/>
  </sheetData>
  <sheetProtection password="C440" sheet="1" objects="1" scenarios="1"/>
  <mergeCells count="8">
    <mergeCell ref="A3:B3"/>
    <mergeCell ref="B8:D8"/>
    <mergeCell ref="A20:H20"/>
    <mergeCell ref="G16:H16"/>
    <mergeCell ref="F8:H8"/>
    <mergeCell ref="B16:E16"/>
    <mergeCell ref="B17:E17"/>
    <mergeCell ref="B18:E18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1200" verticalDpi="1200" orientation="portrait" paperSize="9" scale="82" r:id="rId4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7">
      <selection activeCell="K18" sqref="K18"/>
    </sheetView>
  </sheetViews>
  <sheetFormatPr defaultColWidth="11.421875" defaultRowHeight="12.75"/>
  <cols>
    <col min="1" max="1" width="26.140625" style="39" customWidth="1"/>
    <col min="2" max="16384" width="11.421875" style="39" customWidth="1"/>
  </cols>
  <sheetData>
    <row r="1" spans="1:9" ht="18">
      <c r="A1" s="1" t="str">
        <f>'AI1vj'!A11</f>
        <v>A I 1 - vj 2/11</v>
      </c>
      <c r="B1" s="2"/>
      <c r="C1" s="19"/>
      <c r="D1" s="19"/>
      <c r="E1" s="19"/>
      <c r="F1" s="19"/>
      <c r="G1" s="19"/>
      <c r="H1" s="19"/>
      <c r="I1" s="19"/>
    </row>
    <row r="2" spans="1:9" ht="18">
      <c r="A2" s="1"/>
      <c r="B2" s="37"/>
      <c r="C2" s="19"/>
      <c r="D2" s="19"/>
      <c r="E2" s="19"/>
      <c r="F2" s="19"/>
      <c r="G2" s="19"/>
      <c r="H2" s="19"/>
      <c r="I2" s="19"/>
    </row>
    <row r="3" spans="1:9" ht="18">
      <c r="A3" s="38" t="s">
        <v>127</v>
      </c>
      <c r="B3" s="6"/>
      <c r="C3" s="19"/>
      <c r="D3" s="19"/>
      <c r="E3" s="19"/>
      <c r="F3" s="19"/>
      <c r="G3" s="19"/>
      <c r="H3" s="19"/>
      <c r="I3" s="19"/>
    </row>
    <row r="4" spans="1:9" ht="18">
      <c r="A4" s="38" t="str">
        <f>'AI1vj'!A13</f>
        <v>im 2. Vierteljahr 2011</v>
      </c>
      <c r="B4" s="6"/>
      <c r="C4" s="19"/>
      <c r="D4" s="19"/>
      <c r="E4" s="19"/>
      <c r="F4" s="19"/>
      <c r="G4" s="19"/>
      <c r="H4" s="19"/>
      <c r="I4" s="19"/>
    </row>
    <row r="5" spans="1:9" ht="15">
      <c r="A5" s="1"/>
      <c r="B5" s="18"/>
      <c r="C5" s="1"/>
      <c r="D5" s="1"/>
      <c r="E5" s="1"/>
      <c r="F5" s="1"/>
      <c r="G5" s="1"/>
      <c r="H5" s="1"/>
      <c r="I5" s="1"/>
    </row>
    <row r="6" spans="1:9" ht="12.75">
      <c r="A6" s="8" t="str">
        <f>"1. Bevölkerungsentwicklung in Hamburg "&amp;A4</f>
        <v>1. Bevölkerungsentwicklung in Hamburg im 2. Vierteljahr 2011</v>
      </c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2.75">
      <c r="A8" s="71"/>
      <c r="B8" s="73"/>
      <c r="C8" s="73"/>
      <c r="D8" s="73"/>
      <c r="E8" s="3" t="str">
        <f>B9&amp;" bis "&amp;D9</f>
        <v>April bis Juni</v>
      </c>
      <c r="F8" s="3"/>
      <c r="G8" s="3"/>
      <c r="H8" s="3"/>
      <c r="I8" s="3"/>
    </row>
    <row r="9" spans="1:9" ht="25.5">
      <c r="A9" s="36"/>
      <c r="B9" s="74" t="str">
        <f>IF(Quartal=1,"Januar",IF(Quartal=2,"April",IF(Quartal=3,"Juli",IF(Quartal=4,"Oktober",""))))</f>
        <v>April</v>
      </c>
      <c r="C9" s="74" t="str">
        <f>IF(Quartal=1,"Februar",IF(Quartal=2,"Mai",IF(Quartal=3,"August",IF(Quartal=4,"November",""))))</f>
        <v>Mai</v>
      </c>
      <c r="D9" s="74" t="str">
        <f>IF(Quartal=1,"März",IF(Quartal=2,"Juni",IF(Quartal=3,"September",IF(Quartal=4,"Dezember",""))))</f>
        <v>Juni</v>
      </c>
      <c r="E9" s="69" t="s">
        <v>3</v>
      </c>
      <c r="F9" s="69" t="s">
        <v>4</v>
      </c>
      <c r="G9" s="72" t="s">
        <v>5</v>
      </c>
      <c r="H9" s="72" t="s">
        <v>113</v>
      </c>
      <c r="I9" s="70" t="s">
        <v>114</v>
      </c>
    </row>
    <row r="10" spans="1:9" ht="12.75">
      <c r="A10" s="4" t="s">
        <v>6</v>
      </c>
      <c r="B10" s="97">
        <v>1789008</v>
      </c>
      <c r="C10" s="97">
        <v>1789529</v>
      </c>
      <c r="D10" s="97">
        <v>1789919</v>
      </c>
      <c r="E10" s="97">
        <v>1789008</v>
      </c>
      <c r="F10" s="97">
        <v>875260</v>
      </c>
      <c r="G10" s="97">
        <v>913748</v>
      </c>
      <c r="H10" s="97">
        <v>1546378</v>
      </c>
      <c r="I10" s="97">
        <v>242630</v>
      </c>
    </row>
    <row r="11" spans="1:9" ht="12.75">
      <c r="A11" s="4" t="s">
        <v>7</v>
      </c>
      <c r="B11" s="110">
        <v>1142</v>
      </c>
      <c r="C11" s="97">
        <v>1167</v>
      </c>
      <c r="D11" s="97">
        <v>1501</v>
      </c>
      <c r="E11" s="35">
        <v>3810</v>
      </c>
      <c r="F11" s="35">
        <v>1943</v>
      </c>
      <c r="G11" s="35">
        <v>1867</v>
      </c>
      <c r="H11" s="97">
        <v>3454</v>
      </c>
      <c r="I11" s="97">
        <v>356</v>
      </c>
    </row>
    <row r="12" spans="1:9" ht="12.75">
      <c r="A12" s="4" t="s">
        <v>8</v>
      </c>
      <c r="B12" s="97">
        <v>1252</v>
      </c>
      <c r="C12" s="97">
        <v>1537</v>
      </c>
      <c r="D12" s="97">
        <v>1427</v>
      </c>
      <c r="E12" s="100">
        <v>4216</v>
      </c>
      <c r="F12" s="35">
        <v>1985</v>
      </c>
      <c r="G12" s="35">
        <v>2231</v>
      </c>
      <c r="H12" s="97">
        <v>4049</v>
      </c>
      <c r="I12" s="97">
        <v>167</v>
      </c>
    </row>
    <row r="13" spans="1:9" ht="12.75">
      <c r="A13" s="4" t="s">
        <v>9</v>
      </c>
      <c r="B13" s="108">
        <f>B11-B12</f>
        <v>-110</v>
      </c>
      <c r="C13" s="108">
        <f aca="true" t="shared" si="0" ref="C13:I13">C11-C12</f>
        <v>-370</v>
      </c>
      <c r="D13" s="108">
        <f t="shared" si="0"/>
        <v>74</v>
      </c>
      <c r="E13" s="108">
        <f>E11-E12</f>
        <v>-406</v>
      </c>
      <c r="F13" s="108">
        <f>F11-F12</f>
        <v>-42</v>
      </c>
      <c r="G13" s="108">
        <f t="shared" si="0"/>
        <v>-364</v>
      </c>
      <c r="H13" s="108">
        <f t="shared" si="0"/>
        <v>-595</v>
      </c>
      <c r="I13" s="108">
        <f t="shared" si="0"/>
        <v>189</v>
      </c>
    </row>
    <row r="14" spans="1:9" ht="12.75">
      <c r="A14" s="4" t="s">
        <v>10</v>
      </c>
      <c r="B14" s="97">
        <v>6363</v>
      </c>
      <c r="C14" s="97">
        <v>7159</v>
      </c>
      <c r="D14" s="97">
        <v>6894</v>
      </c>
      <c r="E14" s="97">
        <v>20416</v>
      </c>
      <c r="F14" s="97">
        <v>11212</v>
      </c>
      <c r="G14" s="98">
        <v>9204</v>
      </c>
      <c r="H14" s="98">
        <v>12489</v>
      </c>
      <c r="I14" s="98">
        <v>7927</v>
      </c>
    </row>
    <row r="15" spans="1:9" ht="12.75">
      <c r="A15" s="4" t="s">
        <v>11</v>
      </c>
      <c r="B15" s="97">
        <v>5744</v>
      </c>
      <c r="C15" s="97">
        <v>6403</v>
      </c>
      <c r="D15" s="97">
        <v>6137</v>
      </c>
      <c r="E15" s="98">
        <v>18284</v>
      </c>
      <c r="F15" s="98">
        <v>9866</v>
      </c>
      <c r="G15" s="98">
        <v>8418</v>
      </c>
      <c r="H15" s="98">
        <v>12716</v>
      </c>
      <c r="I15" s="98">
        <v>5568</v>
      </c>
    </row>
    <row r="16" spans="1:9" ht="12.75">
      <c r="A16" s="4" t="s">
        <v>9</v>
      </c>
      <c r="B16" s="108">
        <f>B14-B15</f>
        <v>619</v>
      </c>
      <c r="C16" s="108">
        <f aca="true" t="shared" si="1" ref="C16:I16">C14-C15</f>
        <v>756</v>
      </c>
      <c r="D16" s="108">
        <f t="shared" si="1"/>
        <v>757</v>
      </c>
      <c r="E16" s="108">
        <f>E14-E15</f>
        <v>2132</v>
      </c>
      <c r="F16" s="108">
        <f>F14-F15</f>
        <v>1346</v>
      </c>
      <c r="G16" s="108">
        <f t="shared" si="1"/>
        <v>786</v>
      </c>
      <c r="H16" s="108">
        <f t="shared" si="1"/>
        <v>-227</v>
      </c>
      <c r="I16" s="108">
        <f t="shared" si="1"/>
        <v>2359</v>
      </c>
    </row>
    <row r="17" spans="1:9" ht="12.75">
      <c r="A17" s="4" t="s">
        <v>130</v>
      </c>
      <c r="B17" s="97">
        <v>12</v>
      </c>
      <c r="C17" s="97">
        <v>4</v>
      </c>
      <c r="D17" s="97">
        <v>6</v>
      </c>
      <c r="E17" s="35">
        <v>22</v>
      </c>
      <c r="F17" s="99">
        <v>19</v>
      </c>
      <c r="G17" s="35">
        <v>3</v>
      </c>
      <c r="H17" s="35">
        <v>1500</v>
      </c>
      <c r="I17" s="35">
        <v>-1478</v>
      </c>
    </row>
    <row r="18" spans="1:9" ht="12.75">
      <c r="A18" s="4" t="s">
        <v>12</v>
      </c>
      <c r="B18" s="108">
        <f aca="true" t="shared" si="2" ref="B18:G18">B13+B16+B17</f>
        <v>521</v>
      </c>
      <c r="C18" s="108">
        <f t="shared" si="2"/>
        <v>390</v>
      </c>
      <c r="D18" s="108">
        <f t="shared" si="2"/>
        <v>837</v>
      </c>
      <c r="E18" s="108">
        <f t="shared" si="2"/>
        <v>1748</v>
      </c>
      <c r="F18" s="108">
        <f t="shared" si="2"/>
        <v>1323</v>
      </c>
      <c r="G18" s="108">
        <f t="shared" si="2"/>
        <v>425</v>
      </c>
      <c r="H18" s="109">
        <v>678</v>
      </c>
      <c r="I18" s="109">
        <v>1070</v>
      </c>
    </row>
    <row r="19" spans="1:9" ht="12.75">
      <c r="A19" s="4" t="s">
        <v>13</v>
      </c>
      <c r="B19" s="108">
        <f>B10+B18</f>
        <v>1789529</v>
      </c>
      <c r="C19" s="108">
        <f aca="true" t="shared" si="3" ref="C19:I19">C10+C18</f>
        <v>1789919</v>
      </c>
      <c r="D19" s="108">
        <f t="shared" si="3"/>
        <v>1790756</v>
      </c>
      <c r="E19" s="108">
        <f t="shared" si="3"/>
        <v>1790756</v>
      </c>
      <c r="F19" s="108">
        <f t="shared" si="3"/>
        <v>876583</v>
      </c>
      <c r="G19" s="108">
        <f t="shared" si="3"/>
        <v>914173</v>
      </c>
      <c r="H19" s="108">
        <f t="shared" si="3"/>
        <v>1547056</v>
      </c>
      <c r="I19" s="108">
        <f t="shared" si="3"/>
        <v>243700</v>
      </c>
    </row>
    <row r="20" spans="1:9" ht="12.75">
      <c r="A20" s="36"/>
      <c r="B20" s="5"/>
      <c r="C20" s="5"/>
      <c r="D20" s="5"/>
      <c r="E20" s="5"/>
      <c r="F20" s="5"/>
      <c r="G20" s="5"/>
      <c r="H20" s="5"/>
      <c r="I20" s="5"/>
    </row>
    <row r="21" spans="1:9" ht="12.75">
      <c r="A21" s="68" t="s">
        <v>14</v>
      </c>
      <c r="B21" s="25"/>
      <c r="C21" s="25"/>
      <c r="D21" s="25"/>
      <c r="E21" s="25"/>
      <c r="F21" s="25"/>
      <c r="G21" s="25"/>
      <c r="H21" s="25"/>
      <c r="I21" s="25"/>
    </row>
    <row r="22" spans="1:9" ht="12.75">
      <c r="A22" s="68" t="s">
        <v>129</v>
      </c>
      <c r="B22" s="25"/>
      <c r="C22" s="25"/>
      <c r="D22" s="25"/>
      <c r="E22" s="25"/>
      <c r="F22" s="25"/>
      <c r="G22" s="25"/>
      <c r="H22" s="25"/>
      <c r="I22" s="25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74" r:id="rId1"/>
  <headerFooter alignWithMargins="0">
    <oddHeader>&amp;C&amp;F&amp;R&amp;D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C19" sqref="C19"/>
    </sheetView>
  </sheetViews>
  <sheetFormatPr defaultColWidth="11.421875" defaultRowHeight="12.75"/>
  <cols>
    <col min="1" max="1" width="22.57421875" style="39" customWidth="1"/>
    <col min="2" max="5" width="14.421875" style="39" customWidth="1"/>
    <col min="6" max="6" width="12.140625" style="39" customWidth="1"/>
    <col min="7" max="7" width="13.7109375" style="39" bestFit="1" customWidth="1"/>
    <col min="8" max="16384" width="11.57421875" style="39" customWidth="1"/>
  </cols>
  <sheetData>
    <row r="1" spans="1:6" ht="18">
      <c r="A1" s="6" t="str">
        <f>'AI1vj'!A11</f>
        <v>A I 1 - vj 2/11</v>
      </c>
      <c r="B1" s="2"/>
      <c r="C1" s="19"/>
      <c r="D1" s="19"/>
      <c r="E1" s="19"/>
      <c r="F1" s="19"/>
    </row>
    <row r="2" spans="1:6" ht="18">
      <c r="A2" s="6"/>
      <c r="B2" s="2"/>
      <c r="C2" s="19"/>
      <c r="D2" s="19"/>
      <c r="E2" s="19"/>
      <c r="F2" s="19"/>
    </row>
    <row r="3" spans="1:6" ht="18">
      <c r="A3" s="6"/>
      <c r="B3" s="19"/>
      <c r="C3" s="19"/>
      <c r="D3" s="19"/>
      <c r="E3" s="19"/>
      <c r="F3" s="19"/>
    </row>
    <row r="4" spans="1:6" ht="12.75">
      <c r="A4" s="9" t="str">
        <f>"2. Bevölkerung in Hamburg am "&amp;IF(Quartal=1,"31.03.",IF(Quartal=2,"30.06.",IF(Quartal=3,"30.09.",IF(Quartal=4,"31.12.",""))))&amp;Jahr+2000&amp;" nach Bezirken"</f>
        <v>2. Bevölkerung in Hamburg am 30.06.2011 nach Bezirken</v>
      </c>
      <c r="B4" s="7"/>
      <c r="C4" s="7"/>
      <c r="D4" s="7"/>
      <c r="E4" s="7"/>
      <c r="F4" s="7"/>
    </row>
    <row r="5" spans="1:6" ht="12.75">
      <c r="A5" s="6"/>
      <c r="B5" s="6"/>
      <c r="C5" s="6"/>
      <c r="D5" s="6"/>
      <c r="E5" s="6"/>
      <c r="F5" s="6"/>
    </row>
    <row r="6" spans="1:6" ht="25.5">
      <c r="A6" s="82" t="s">
        <v>123</v>
      </c>
      <c r="B6" s="16" t="s">
        <v>19</v>
      </c>
      <c r="C6" s="16" t="s">
        <v>20</v>
      </c>
      <c r="D6" s="16" t="s">
        <v>21</v>
      </c>
      <c r="E6" s="13" t="str">
        <f>"Veränderung gegenüber "&amp;IF(Quartal=1,"31.03.",IF(Quartal=2,"30.06.",IF(Quartal=3,"30.09.",IF(Quartal=4,"31.12.",""))))&amp;Jahr+1999</f>
        <v>Veränderung gegenüber 30.06.2010</v>
      </c>
      <c r="F6" s="14"/>
    </row>
    <row r="7" spans="1:6" ht="12.75">
      <c r="A7" s="20"/>
      <c r="B7" s="11"/>
      <c r="C7" s="11"/>
      <c r="D7" s="11"/>
      <c r="E7" s="15" t="s">
        <v>23</v>
      </c>
      <c r="F7" s="10" t="s">
        <v>24</v>
      </c>
    </row>
    <row r="8" spans="1:7" ht="12.75">
      <c r="A8" s="12" t="s">
        <v>115</v>
      </c>
      <c r="B8" s="102">
        <f>C8+D8</f>
        <v>292887</v>
      </c>
      <c r="C8" s="128">
        <v>154903</v>
      </c>
      <c r="D8" s="128">
        <v>137984</v>
      </c>
      <c r="E8" s="128">
        <v>3129</v>
      </c>
      <c r="F8" s="104">
        <f>E8*100/(B8-E8)</f>
        <v>1.0798666473401943</v>
      </c>
      <c r="G8" s="121"/>
    </row>
    <row r="9" spans="1:7" ht="12.75">
      <c r="A9" s="12" t="s">
        <v>116</v>
      </c>
      <c r="B9" s="102">
        <f aca="true" t="shared" si="0" ref="B9:B15">C9+D9</f>
        <v>260179</v>
      </c>
      <c r="C9" s="128">
        <v>127126</v>
      </c>
      <c r="D9" s="128">
        <v>133053</v>
      </c>
      <c r="E9" s="128">
        <v>1581</v>
      </c>
      <c r="F9" s="104">
        <f aca="true" t="shared" si="1" ref="F9:F15">E9*100/(B9-E9)</f>
        <v>0.6113736378471605</v>
      </c>
      <c r="G9" s="121"/>
    </row>
    <row r="10" spans="1:7" ht="12.75">
      <c r="A10" s="12" t="s">
        <v>117</v>
      </c>
      <c r="B10" s="102">
        <f t="shared" si="0"/>
        <v>256056</v>
      </c>
      <c r="C10" s="128">
        <v>121672</v>
      </c>
      <c r="D10" s="128">
        <v>134384</v>
      </c>
      <c r="E10" s="128">
        <v>1676</v>
      </c>
      <c r="F10" s="104">
        <f t="shared" si="1"/>
        <v>0.65885682836701</v>
      </c>
      <c r="G10" s="121"/>
    </row>
    <row r="11" spans="1:7" ht="12.75">
      <c r="A11" s="12" t="s">
        <v>118</v>
      </c>
      <c r="B11" s="102">
        <f t="shared" si="0"/>
        <v>292698</v>
      </c>
      <c r="C11" s="128">
        <v>139142</v>
      </c>
      <c r="D11" s="128">
        <v>153556</v>
      </c>
      <c r="E11" s="128">
        <v>2264</v>
      </c>
      <c r="F11" s="104">
        <f t="shared" si="1"/>
        <v>0.7795230585950681</v>
      </c>
      <c r="G11" s="121"/>
    </row>
    <row r="12" spans="1:7" ht="12.75">
      <c r="A12" s="12" t="s">
        <v>119</v>
      </c>
      <c r="B12" s="102">
        <f>C12+D12</f>
        <v>414958</v>
      </c>
      <c r="C12" s="128">
        <v>198853</v>
      </c>
      <c r="D12" s="128">
        <v>216105</v>
      </c>
      <c r="E12" s="128">
        <v>1783</v>
      </c>
      <c r="F12" s="104">
        <f t="shared" si="1"/>
        <v>0.4315362739759182</v>
      </c>
      <c r="G12" s="121"/>
    </row>
    <row r="13" spans="1:7" ht="12.75">
      <c r="A13" s="12" t="s">
        <v>120</v>
      </c>
      <c r="B13" s="102">
        <f>C13+D13</f>
        <v>121372</v>
      </c>
      <c r="C13" s="128">
        <v>59126</v>
      </c>
      <c r="D13" s="128">
        <v>62246</v>
      </c>
      <c r="E13" s="128">
        <v>583</v>
      </c>
      <c r="F13" s="104">
        <f t="shared" si="1"/>
        <v>0.48265984485342206</v>
      </c>
      <c r="G13" s="121"/>
    </row>
    <row r="14" spans="1:7" ht="12.75">
      <c r="A14" s="12" t="s">
        <v>121</v>
      </c>
      <c r="B14" s="102">
        <f t="shared" si="0"/>
        <v>152606</v>
      </c>
      <c r="C14" s="128">
        <v>75761</v>
      </c>
      <c r="D14" s="128">
        <v>76845</v>
      </c>
      <c r="E14" s="128">
        <v>600</v>
      </c>
      <c r="F14" s="104">
        <f t="shared" si="1"/>
        <v>0.39472126100285515</v>
      </c>
      <c r="G14" s="121"/>
    </row>
    <row r="15" spans="1:7" ht="12.75">
      <c r="A15" s="17" t="s">
        <v>122</v>
      </c>
      <c r="B15" s="103">
        <f t="shared" si="0"/>
        <v>1790756</v>
      </c>
      <c r="C15" s="129">
        <v>876583</v>
      </c>
      <c r="D15" s="129">
        <v>914173</v>
      </c>
      <c r="E15" s="129">
        <v>11616</v>
      </c>
      <c r="F15" s="105">
        <f t="shared" si="1"/>
        <v>0.6528997155929269</v>
      </c>
      <c r="G15" s="121"/>
    </row>
    <row r="16" s="122" customFormat="1" ht="12.75">
      <c r="G16" s="123"/>
    </row>
    <row r="17" ht="12.75">
      <c r="E17" s="119"/>
    </row>
    <row r="18" ht="12.75">
      <c r="E18" s="119"/>
    </row>
    <row r="19" ht="12.75">
      <c r="E19" s="119"/>
    </row>
    <row r="20" ht="12.75">
      <c r="E20" s="119"/>
    </row>
    <row r="21" ht="12.75">
      <c r="E21" s="119"/>
    </row>
    <row r="22" ht="12.75">
      <c r="E22" s="119"/>
    </row>
    <row r="23" ht="12.75">
      <c r="E23" s="120"/>
    </row>
  </sheetData>
  <sheetProtection/>
  <printOptions/>
  <pageMargins left="0.75" right="0.75" top="1" bottom="1" header="0.4921259845" footer="0.4921259845"/>
  <pageSetup blackAndWhite="1" fitToHeight="1" fitToWidth="1" horizontalDpi="600" verticalDpi="600" orientation="portrait" paperSize="9" scale="94" r:id="rId1"/>
  <headerFooter alignWithMargins="0">
    <oddHeader>&amp;C&amp;F&amp;R&amp;D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7">
      <selection activeCell="K17" sqref="K16:K17"/>
    </sheetView>
  </sheetViews>
  <sheetFormatPr defaultColWidth="11.421875" defaultRowHeight="12.75"/>
  <cols>
    <col min="1" max="1" width="22.57421875" style="39" bestFit="1" customWidth="1"/>
    <col min="2" max="16384" width="11.421875" style="39" customWidth="1"/>
  </cols>
  <sheetData>
    <row r="1" spans="1:9" ht="18">
      <c r="A1" s="1" t="str">
        <f>'AI1vj'!A11</f>
        <v>A I 1 - vj 2/11</v>
      </c>
      <c r="B1" s="2"/>
      <c r="C1" s="19"/>
      <c r="D1" s="19"/>
      <c r="E1" s="19"/>
      <c r="F1" s="19"/>
      <c r="G1" s="19"/>
      <c r="H1" s="19"/>
      <c r="I1" s="19"/>
    </row>
    <row r="2" spans="1:9" ht="18">
      <c r="A2" s="1"/>
      <c r="B2" s="37"/>
      <c r="C2" s="19"/>
      <c r="D2" s="19"/>
      <c r="E2" s="19"/>
      <c r="F2" s="19"/>
      <c r="G2" s="19"/>
      <c r="H2" s="19"/>
      <c r="I2" s="19"/>
    </row>
    <row r="3" spans="1:9" ht="18" customHeight="1">
      <c r="A3" s="38" t="s">
        <v>126</v>
      </c>
      <c r="B3" s="38"/>
      <c r="C3" s="38"/>
      <c r="D3" s="38"/>
      <c r="E3" s="38"/>
      <c r="F3" s="38"/>
      <c r="G3" s="38"/>
      <c r="H3" s="38"/>
      <c r="I3" s="38"/>
    </row>
    <row r="4" spans="1:9" ht="18">
      <c r="A4" s="76" t="str">
        <f>'AI1vj'!A13</f>
        <v>im 2. Vierteljahr 2011</v>
      </c>
      <c r="B4" s="6"/>
      <c r="C4" s="19"/>
      <c r="D4" s="19"/>
      <c r="E4" s="19"/>
      <c r="F4" s="19"/>
      <c r="G4" s="19"/>
      <c r="H4" s="19"/>
      <c r="I4" s="19"/>
    </row>
    <row r="5" spans="1:9" ht="15">
      <c r="A5" s="1"/>
      <c r="B5" s="18"/>
      <c r="C5" s="1"/>
      <c r="D5" s="1"/>
      <c r="E5" s="1"/>
      <c r="F5" s="1"/>
      <c r="G5" s="1"/>
      <c r="H5" s="1"/>
      <c r="I5" s="1"/>
    </row>
    <row r="6" spans="1:9" ht="12.75">
      <c r="A6" s="8" t="str">
        <f>"3. Bevölkerungsentwicklung in Schleswig-Holstein "&amp;A4</f>
        <v>3. Bevölkerungsentwicklung in Schleswig-Holstein im 2. Vierteljahr 2011</v>
      </c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3.5" customHeight="1">
      <c r="A8" s="71"/>
      <c r="B8" s="73"/>
      <c r="C8" s="73"/>
      <c r="D8" s="73"/>
      <c r="E8" s="3" t="s">
        <v>144</v>
      </c>
      <c r="F8" s="3"/>
      <c r="G8" s="3"/>
      <c r="H8" s="3"/>
      <c r="I8" s="3"/>
    </row>
    <row r="9" spans="1:9" ht="25.5">
      <c r="A9" s="36"/>
      <c r="B9" s="74" t="str">
        <f>IF(Quartal=1,"Januar",IF(Quartal=2,"April",IF(Quartal=3,"Juli",IF(Quartal=4,"Oktober",""))))</f>
        <v>April</v>
      </c>
      <c r="C9" s="74" t="str">
        <f>IF(Quartal=1,"Februar",IF(Quartal=2,"Mai",IF(Quartal=3,"August",IF(Quartal=4,"November",""))))</f>
        <v>Mai</v>
      </c>
      <c r="D9" s="74" t="str">
        <f>IF(Quartal=1,"März",IF(Quartal=2,"Juni",IF(Quartal=3,"September",IF(Quartal=4,"Dezember",""))))</f>
        <v>Juni</v>
      </c>
      <c r="E9" s="69" t="s">
        <v>3</v>
      </c>
      <c r="F9" s="69" t="s">
        <v>4</v>
      </c>
      <c r="G9" s="72" t="s">
        <v>5</v>
      </c>
      <c r="H9" s="72" t="s">
        <v>113</v>
      </c>
      <c r="I9" s="70" t="s">
        <v>114</v>
      </c>
    </row>
    <row r="10" spans="1:9" ht="12.75">
      <c r="A10" s="4" t="s">
        <v>6</v>
      </c>
      <c r="B10" s="35">
        <v>2833232</v>
      </c>
      <c r="C10" s="35">
        <v>2833759</v>
      </c>
      <c r="D10" s="35">
        <v>2834630</v>
      </c>
      <c r="E10" s="119">
        <v>2833232</v>
      </c>
      <c r="F10" s="35">
        <v>1388617</v>
      </c>
      <c r="G10" s="35">
        <v>1444615</v>
      </c>
      <c r="H10" s="35">
        <v>2687568</v>
      </c>
      <c r="I10" s="35">
        <v>145664</v>
      </c>
    </row>
    <row r="11" spans="1:10" ht="12.75">
      <c r="A11" s="4" t="s">
        <v>7</v>
      </c>
      <c r="B11" s="35">
        <v>1582</v>
      </c>
      <c r="C11" s="35">
        <v>1794</v>
      </c>
      <c r="D11" s="35">
        <v>1832</v>
      </c>
      <c r="E11" s="119">
        <v>5208</v>
      </c>
      <c r="F11" s="35">
        <v>2683</v>
      </c>
      <c r="G11" s="35">
        <v>2525</v>
      </c>
      <c r="H11" s="35">
        <v>5052</v>
      </c>
      <c r="I11" s="35">
        <v>156</v>
      </c>
      <c r="J11" s="77"/>
    </row>
    <row r="12" spans="1:10" ht="12.75">
      <c r="A12" s="4" t="s">
        <v>8</v>
      </c>
      <c r="B12" s="35">
        <v>2429</v>
      </c>
      <c r="C12" s="35">
        <v>2337</v>
      </c>
      <c r="D12" s="35">
        <v>2447</v>
      </c>
      <c r="E12" s="119">
        <v>7213</v>
      </c>
      <c r="F12" s="35">
        <v>3406</v>
      </c>
      <c r="G12" s="35">
        <v>3807</v>
      </c>
      <c r="H12" s="35">
        <v>7081</v>
      </c>
      <c r="I12" s="35">
        <v>132</v>
      </c>
      <c r="J12" s="77"/>
    </row>
    <row r="13" spans="1:9" ht="12.75">
      <c r="A13" s="4" t="s">
        <v>9</v>
      </c>
      <c r="B13" s="101">
        <f>B11-B12</f>
        <v>-847</v>
      </c>
      <c r="C13" s="101">
        <f aca="true" t="shared" si="0" ref="C13:I13">C11-C12</f>
        <v>-543</v>
      </c>
      <c r="D13" s="101">
        <f t="shared" si="0"/>
        <v>-615</v>
      </c>
      <c r="E13" s="101">
        <f>SUM(B13+C13+D13)</f>
        <v>-2005</v>
      </c>
      <c r="F13" s="101">
        <f>F11-F12</f>
        <v>-723</v>
      </c>
      <c r="G13" s="101">
        <f>G11-G12</f>
        <v>-1282</v>
      </c>
      <c r="H13" s="101">
        <f t="shared" si="0"/>
        <v>-2029</v>
      </c>
      <c r="I13" s="101">
        <f t="shared" si="0"/>
        <v>24</v>
      </c>
    </row>
    <row r="14" spans="1:9" ht="12.75">
      <c r="A14" s="4" t="s">
        <v>10</v>
      </c>
      <c r="B14" s="100">
        <v>5811</v>
      </c>
      <c r="C14" s="100">
        <v>6535</v>
      </c>
      <c r="D14" s="100">
        <v>6369</v>
      </c>
      <c r="E14" s="119">
        <v>18715</v>
      </c>
      <c r="F14" s="100">
        <v>9768</v>
      </c>
      <c r="G14" s="100">
        <v>8947</v>
      </c>
      <c r="H14" s="115">
        <v>13532</v>
      </c>
      <c r="I14" s="115">
        <v>5183</v>
      </c>
    </row>
    <row r="15" spans="1:9" ht="12.75">
      <c r="A15" s="4" t="s">
        <v>11</v>
      </c>
      <c r="B15" s="100">
        <v>4426</v>
      </c>
      <c r="C15" s="100">
        <v>5127</v>
      </c>
      <c r="D15" s="100">
        <v>4919</v>
      </c>
      <c r="E15" s="119">
        <v>14472</v>
      </c>
      <c r="F15" s="100">
        <v>7545</v>
      </c>
      <c r="G15" s="100">
        <v>6927</v>
      </c>
      <c r="H15" s="115">
        <v>11745</v>
      </c>
      <c r="I15" s="115">
        <v>2727</v>
      </c>
    </row>
    <row r="16" spans="1:9" ht="12.75">
      <c r="A16" s="4" t="s">
        <v>9</v>
      </c>
      <c r="B16" s="101">
        <f aca="true" t="shared" si="1" ref="B16:I16">B14-B15</f>
        <v>1385</v>
      </c>
      <c r="C16" s="101">
        <f t="shared" si="1"/>
        <v>1408</v>
      </c>
      <c r="D16" s="101">
        <f t="shared" si="1"/>
        <v>1450</v>
      </c>
      <c r="E16" s="101">
        <f>SUM(B16+C16+D16)</f>
        <v>4243</v>
      </c>
      <c r="F16" s="101">
        <f t="shared" si="1"/>
        <v>2223</v>
      </c>
      <c r="G16" s="101">
        <f t="shared" si="1"/>
        <v>2020</v>
      </c>
      <c r="H16" s="101">
        <f t="shared" si="1"/>
        <v>1787</v>
      </c>
      <c r="I16" s="101">
        <f t="shared" si="1"/>
        <v>2456</v>
      </c>
    </row>
    <row r="17" spans="1:9" ht="12.75">
      <c r="A17" s="4" t="s">
        <v>130</v>
      </c>
      <c r="B17" s="35">
        <v>-11</v>
      </c>
      <c r="C17" s="99">
        <v>6</v>
      </c>
      <c r="D17" s="99">
        <v>2</v>
      </c>
      <c r="E17" s="119">
        <v>-3</v>
      </c>
      <c r="F17" s="99">
        <v>-6</v>
      </c>
      <c r="G17" s="35">
        <v>3</v>
      </c>
      <c r="H17" s="35">
        <v>881</v>
      </c>
      <c r="I17" s="35">
        <v>-884</v>
      </c>
    </row>
    <row r="18" spans="1:10" ht="12.75">
      <c r="A18" s="4" t="s">
        <v>12</v>
      </c>
      <c r="B18" s="101">
        <f>B13+B16+B17</f>
        <v>527</v>
      </c>
      <c r="C18" s="101">
        <f aca="true" t="shared" si="2" ref="C18:I18">C13+C16+C17</f>
        <v>871</v>
      </c>
      <c r="D18" s="101">
        <f t="shared" si="2"/>
        <v>837</v>
      </c>
      <c r="E18" s="101">
        <f>SUM(B18+C18+D18)</f>
        <v>2235</v>
      </c>
      <c r="F18" s="101">
        <f t="shared" si="2"/>
        <v>1494</v>
      </c>
      <c r="G18" s="101">
        <f t="shared" si="2"/>
        <v>741</v>
      </c>
      <c r="H18" s="101">
        <f t="shared" si="2"/>
        <v>639</v>
      </c>
      <c r="I18" s="101">
        <f t="shared" si="2"/>
        <v>1596</v>
      </c>
      <c r="J18" s="77"/>
    </row>
    <row r="19" spans="1:9" ht="12.75">
      <c r="A19" s="4" t="s">
        <v>13</v>
      </c>
      <c r="B19" s="101">
        <f>B10+B18</f>
        <v>2833759</v>
      </c>
      <c r="C19" s="101">
        <f aca="true" t="shared" si="3" ref="C19:I19">C10+C18</f>
        <v>2834630</v>
      </c>
      <c r="D19" s="101">
        <f t="shared" si="3"/>
        <v>2835467</v>
      </c>
      <c r="E19" s="101">
        <f t="shared" si="3"/>
        <v>2835467</v>
      </c>
      <c r="F19" s="101">
        <f t="shared" si="3"/>
        <v>1390111</v>
      </c>
      <c r="G19" s="101">
        <f t="shared" si="3"/>
        <v>1445356</v>
      </c>
      <c r="H19" s="101">
        <f t="shared" si="3"/>
        <v>2688207</v>
      </c>
      <c r="I19" s="101">
        <f t="shared" si="3"/>
        <v>147260</v>
      </c>
    </row>
    <row r="20" spans="1:9" ht="12.75">
      <c r="A20" s="124"/>
      <c r="B20" s="125"/>
      <c r="C20" s="125"/>
      <c r="D20" s="125"/>
      <c r="E20" s="125"/>
      <c r="F20" s="125"/>
      <c r="G20" s="125"/>
      <c r="H20" s="125"/>
      <c r="I20" s="125"/>
    </row>
    <row r="21" spans="1:9" ht="12.75">
      <c r="A21" s="126" t="s">
        <v>14</v>
      </c>
      <c r="B21" s="127"/>
      <c r="C21" s="127"/>
      <c r="D21" s="127"/>
      <c r="E21" s="127"/>
      <c r="F21" s="127"/>
      <c r="G21" s="127"/>
      <c r="H21" s="127"/>
      <c r="I21" s="127"/>
    </row>
    <row r="22" spans="1:9" ht="12.75">
      <c r="A22" s="126" t="s">
        <v>129</v>
      </c>
      <c r="B22" s="127"/>
      <c r="C22" s="127"/>
      <c r="D22" s="127"/>
      <c r="E22" s="127"/>
      <c r="F22" s="127"/>
      <c r="G22" s="127"/>
      <c r="H22" s="127"/>
      <c r="I22" s="127"/>
    </row>
    <row r="23" ht="12.75">
      <c r="E23" s="120"/>
    </row>
  </sheetData>
  <sheetProtection/>
  <printOptions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76" r:id="rId1"/>
  <headerFooter alignWithMargins="0">
    <oddHeader>&amp;C&amp;F&amp;R&amp;D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0">
      <selection activeCell="H19" sqref="H19"/>
    </sheetView>
  </sheetViews>
  <sheetFormatPr defaultColWidth="11.421875" defaultRowHeight="12.75"/>
  <cols>
    <col min="1" max="1" width="28.57421875" style="39" customWidth="1"/>
    <col min="2" max="5" width="15.7109375" style="39" customWidth="1"/>
    <col min="6" max="6" width="11.8515625" style="39" customWidth="1"/>
    <col min="7" max="16384" width="11.57421875" style="39" customWidth="1"/>
  </cols>
  <sheetData>
    <row r="1" spans="1:6" ht="18">
      <c r="A1" s="6" t="str">
        <f>'AI1vj'!A11</f>
        <v>A I 1 - vj 2/11</v>
      </c>
      <c r="B1" s="107"/>
      <c r="C1" s="106"/>
      <c r="D1" s="106"/>
      <c r="E1" s="106"/>
      <c r="F1" s="106"/>
    </row>
    <row r="2" spans="1:6" ht="14.25" customHeight="1">
      <c r="A2" s="6"/>
      <c r="B2" s="2"/>
      <c r="C2" s="19"/>
      <c r="D2" s="19"/>
      <c r="E2" s="19"/>
      <c r="F2" s="19"/>
    </row>
    <row r="3" spans="1:6" ht="9" customHeight="1">
      <c r="A3" s="6"/>
      <c r="B3" s="19"/>
      <c r="C3" s="19"/>
      <c r="D3" s="19"/>
      <c r="E3" s="19"/>
      <c r="F3" s="19"/>
    </row>
    <row r="4" spans="1:6" ht="12" customHeight="1">
      <c r="A4" s="9" t="str">
        <f>"4. Bevölkerung in Schleswig-Holstein am "&amp;IF(Quartal=1,"31.03.",IF(Quartal=2,"30.06.",IF(Quartal=3,"30.09.",IF(Quartal=4,"31.12.",""))))&amp;Jahr+2000&amp;" nach Kreisen"</f>
        <v>4. Bevölkerung in Schleswig-Holstein am 30.06.2011 nach Kreisen</v>
      </c>
      <c r="B4" s="7"/>
      <c r="C4" s="7"/>
      <c r="D4" s="7"/>
      <c r="E4" s="7"/>
      <c r="F4" s="7"/>
    </row>
    <row r="5" spans="1:6" ht="10.5" customHeight="1">
      <c r="A5" s="6"/>
      <c r="B5" s="6"/>
      <c r="C5" s="6"/>
      <c r="D5" s="6"/>
      <c r="E5" s="6"/>
      <c r="F5" s="6"/>
    </row>
    <row r="6" spans="1:6" ht="25.5">
      <c r="A6" s="21" t="s">
        <v>18</v>
      </c>
      <c r="B6" s="16" t="s">
        <v>19</v>
      </c>
      <c r="C6" s="16" t="s">
        <v>20</v>
      </c>
      <c r="D6" s="16" t="s">
        <v>21</v>
      </c>
      <c r="E6" s="13" t="str">
        <f>"Veränderung gegenüber "&amp;IF(Quartal=1,"31.03.",IF(Quartal=2,"30.06.",IF(Quartal=3,"30.09.",IF(Quartal=4,"31.12.",""))))&amp;Jahr+1999&amp;" a"</f>
        <v>Veränderung gegenüber 30.06.2010 a</v>
      </c>
      <c r="F6" s="14"/>
    </row>
    <row r="7" spans="1:6" ht="12.75">
      <c r="A7" s="20" t="s">
        <v>22</v>
      </c>
      <c r="B7" s="11"/>
      <c r="C7" s="11"/>
      <c r="D7" s="11"/>
      <c r="E7" s="15" t="s">
        <v>23</v>
      </c>
      <c r="F7" s="10" t="s">
        <v>24</v>
      </c>
    </row>
    <row r="8" spans="1:6" ht="12.75">
      <c r="A8" s="12" t="s">
        <v>25</v>
      </c>
      <c r="B8" s="102">
        <f>C8+D8</f>
        <v>88695</v>
      </c>
      <c r="C8" s="128">
        <v>43817</v>
      </c>
      <c r="D8" s="128">
        <v>44878</v>
      </c>
      <c r="E8" s="128">
        <v>286</v>
      </c>
      <c r="F8" s="104">
        <f>E8*100/(B8-E8)</f>
        <v>0.3234964766030608</v>
      </c>
    </row>
    <row r="9" spans="1:6" ht="12.75">
      <c r="A9" s="12" t="s">
        <v>26</v>
      </c>
      <c r="B9" s="102">
        <f aca="true" t="shared" si="0" ref="B9:B23">C9+D9</f>
        <v>239788</v>
      </c>
      <c r="C9" s="128">
        <v>117555</v>
      </c>
      <c r="D9" s="128">
        <v>122233</v>
      </c>
      <c r="E9" s="128">
        <v>1688</v>
      </c>
      <c r="F9" s="104">
        <f aca="true" t="shared" si="1" ref="F9:F23">E9*100/(B9-E9)</f>
        <v>0.7089458210835783</v>
      </c>
    </row>
    <row r="10" spans="1:6" ht="12.75">
      <c r="A10" s="12" t="s">
        <v>27</v>
      </c>
      <c r="B10" s="102">
        <f t="shared" si="0"/>
        <v>210443</v>
      </c>
      <c r="C10" s="128">
        <v>100226</v>
      </c>
      <c r="D10" s="128">
        <v>110217</v>
      </c>
      <c r="E10" s="128">
        <v>351</v>
      </c>
      <c r="F10" s="104">
        <f t="shared" si="1"/>
        <v>0.1670696647183139</v>
      </c>
    </row>
    <row r="11" spans="1:6" ht="12.75">
      <c r="A11" s="12" t="s">
        <v>28</v>
      </c>
      <c r="B11" s="102">
        <f t="shared" si="0"/>
        <v>76941</v>
      </c>
      <c r="C11" s="128">
        <v>37867</v>
      </c>
      <c r="D11" s="128">
        <v>39074</v>
      </c>
      <c r="E11" s="128">
        <v>-33</v>
      </c>
      <c r="F11" s="104">
        <f t="shared" si="1"/>
        <v>-0.04287161898822979</v>
      </c>
    </row>
    <row r="12" spans="1:6" ht="12.75">
      <c r="A12" s="12" t="s">
        <v>29</v>
      </c>
      <c r="B12" s="102">
        <f t="shared" si="0"/>
        <v>134517</v>
      </c>
      <c r="C12" s="128">
        <v>66215</v>
      </c>
      <c r="D12" s="128">
        <v>68302</v>
      </c>
      <c r="E12" s="128">
        <v>-608</v>
      </c>
      <c r="F12" s="104">
        <f t="shared" si="1"/>
        <v>-0.44995374653098985</v>
      </c>
    </row>
    <row r="13" spans="1:6" ht="12.75">
      <c r="A13" s="12" t="s">
        <v>30</v>
      </c>
      <c r="B13" s="102">
        <f t="shared" si="0"/>
        <v>187185</v>
      </c>
      <c r="C13" s="128">
        <v>91467</v>
      </c>
      <c r="D13" s="128">
        <v>95718</v>
      </c>
      <c r="E13" s="128">
        <v>777</v>
      </c>
      <c r="F13" s="104">
        <f t="shared" si="1"/>
        <v>0.41682760396549506</v>
      </c>
    </row>
    <row r="14" spans="1:6" ht="12.75">
      <c r="A14" s="12" t="s">
        <v>31</v>
      </c>
      <c r="B14" s="102">
        <f t="shared" si="0"/>
        <v>165756</v>
      </c>
      <c r="C14" s="128">
        <v>81154</v>
      </c>
      <c r="D14" s="128">
        <v>84602</v>
      </c>
      <c r="E14" s="128">
        <v>-134</v>
      </c>
      <c r="F14" s="104">
        <f t="shared" si="1"/>
        <v>-0.08077641810838508</v>
      </c>
    </row>
    <row r="15" spans="1:6" ht="12.75">
      <c r="A15" s="12" t="s">
        <v>32</v>
      </c>
      <c r="B15" s="102">
        <f t="shared" si="0"/>
        <v>204513</v>
      </c>
      <c r="C15" s="128">
        <v>99004</v>
      </c>
      <c r="D15" s="128">
        <v>105509</v>
      </c>
      <c r="E15" s="128">
        <v>30</v>
      </c>
      <c r="F15" s="104">
        <f t="shared" si="1"/>
        <v>0.014671146256657032</v>
      </c>
    </row>
    <row r="16" spans="1:6" ht="12.75">
      <c r="A16" s="12" t="s">
        <v>33</v>
      </c>
      <c r="B16" s="102">
        <f t="shared" si="0"/>
        <v>304065</v>
      </c>
      <c r="C16" s="128">
        <v>149371</v>
      </c>
      <c r="D16" s="128">
        <v>154694</v>
      </c>
      <c r="E16" s="128">
        <v>1662</v>
      </c>
      <c r="F16" s="104">
        <f t="shared" si="1"/>
        <v>0.549597722244819</v>
      </c>
    </row>
    <row r="17" spans="1:6" ht="12.75">
      <c r="A17" s="12" t="s">
        <v>34</v>
      </c>
      <c r="B17" s="102">
        <f t="shared" si="0"/>
        <v>133876</v>
      </c>
      <c r="C17" s="128">
        <v>67131</v>
      </c>
      <c r="D17" s="128">
        <v>66745</v>
      </c>
      <c r="E17" s="128">
        <v>-625</v>
      </c>
      <c r="F17" s="104">
        <f t="shared" si="1"/>
        <v>-0.46468055999583646</v>
      </c>
    </row>
    <row r="18" spans="1:6" ht="12.75">
      <c r="A18" s="12" t="s">
        <v>35</v>
      </c>
      <c r="B18" s="102">
        <f t="shared" si="0"/>
        <v>269672</v>
      </c>
      <c r="C18" s="128">
        <v>132776</v>
      </c>
      <c r="D18" s="128">
        <v>136896</v>
      </c>
      <c r="E18" s="128">
        <v>-747</v>
      </c>
      <c r="F18" s="104">
        <f t="shared" si="1"/>
        <v>-0.27623798623617424</v>
      </c>
    </row>
    <row r="19" spans="1:6" ht="12.75">
      <c r="A19" s="12" t="s">
        <v>36</v>
      </c>
      <c r="B19" s="102">
        <f t="shared" si="0"/>
        <v>197659</v>
      </c>
      <c r="C19" s="128">
        <v>98254</v>
      </c>
      <c r="D19" s="128">
        <v>99405</v>
      </c>
      <c r="E19" s="128">
        <v>-581</v>
      </c>
      <c r="F19" s="104">
        <f t="shared" si="1"/>
        <v>-0.2930790960451977</v>
      </c>
    </row>
    <row r="20" spans="1:6" ht="12.75">
      <c r="A20" s="12" t="s">
        <v>37</v>
      </c>
      <c r="B20" s="102">
        <f t="shared" si="0"/>
        <v>259530</v>
      </c>
      <c r="C20" s="128">
        <v>127439</v>
      </c>
      <c r="D20" s="128">
        <v>132091</v>
      </c>
      <c r="E20" s="128">
        <v>1148</v>
      </c>
      <c r="F20" s="104">
        <f t="shared" si="1"/>
        <v>0.44430339574738176</v>
      </c>
    </row>
    <row r="21" spans="1:6" ht="12.75">
      <c r="A21" s="12" t="s">
        <v>38</v>
      </c>
      <c r="B21" s="102">
        <f t="shared" si="0"/>
        <v>132540</v>
      </c>
      <c r="C21" s="128">
        <v>65733</v>
      </c>
      <c r="D21" s="128">
        <v>66807</v>
      </c>
      <c r="E21" s="128">
        <v>-561</v>
      </c>
      <c r="F21" s="104">
        <f t="shared" si="1"/>
        <v>-0.42148443663082924</v>
      </c>
    </row>
    <row r="22" spans="1:6" ht="12.75">
      <c r="A22" s="12" t="s">
        <v>39</v>
      </c>
      <c r="B22" s="102">
        <f t="shared" si="0"/>
        <v>230287</v>
      </c>
      <c r="C22" s="128">
        <v>112102</v>
      </c>
      <c r="D22" s="128">
        <v>118185</v>
      </c>
      <c r="E22" s="128">
        <v>1450</v>
      </c>
      <c r="F22" s="104">
        <f t="shared" si="1"/>
        <v>0.6336387909297885</v>
      </c>
    </row>
    <row r="23" spans="1:6" ht="12.75">
      <c r="A23" s="87" t="s">
        <v>125</v>
      </c>
      <c r="B23" s="103">
        <f t="shared" si="0"/>
        <v>2835467</v>
      </c>
      <c r="C23" s="129">
        <v>1390111</v>
      </c>
      <c r="D23" s="129">
        <v>1445356</v>
      </c>
      <c r="E23" s="129">
        <v>4103</v>
      </c>
      <c r="F23" s="105">
        <f t="shared" si="1"/>
        <v>0.1449124874088955</v>
      </c>
    </row>
    <row r="24" spans="1:6" ht="12.75">
      <c r="A24" s="6"/>
      <c r="B24" s="6"/>
      <c r="C24" s="6"/>
      <c r="D24" s="6"/>
      <c r="E24" s="6"/>
      <c r="F24" s="6"/>
    </row>
    <row r="25" spans="1:6" ht="12.75">
      <c r="A25" s="28" t="str">
        <f>"a  Gebietsstand "&amp;IF(Quartal=1,"31.03.",IF(Quartal=2,"30.06.",IF(Quartal=3,"30.09.",IF(Quartal=4,"31.12.",""))))&amp;Jahr+2000</f>
        <v>a  Gebietsstand 30.06.2011</v>
      </c>
      <c r="B25" s="7"/>
      <c r="C25" s="7"/>
      <c r="D25" s="7"/>
      <c r="E25" s="7"/>
      <c r="F25" s="7"/>
    </row>
  </sheetData>
  <sheetProtection/>
  <printOptions/>
  <pageMargins left="0.75" right="0.75" top="1" bottom="1" header="0.4921259845" footer="0.4921259845"/>
  <pageSetup blackAndWhite="1" fitToHeight="1" fitToWidth="1" horizontalDpi="600" verticalDpi="600" orientation="portrait" paperSize="9" scale="84" r:id="rId1"/>
  <headerFooter alignWithMargins="0">
    <oddHeader>&amp;C&amp;F&amp;R&amp;D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0"/>
  <sheetViews>
    <sheetView zoomScalePageLayoutView="0" workbookViewId="0" topLeftCell="A36">
      <selection activeCell="F16" sqref="F16"/>
    </sheetView>
  </sheetViews>
  <sheetFormatPr defaultColWidth="11.421875" defaultRowHeight="12.75"/>
  <cols>
    <col min="1" max="1" width="11.421875" style="24" customWidth="1"/>
    <col min="2" max="2" width="32.28125" style="24" customWidth="1"/>
    <col min="3" max="3" width="24.140625" style="24" customWidth="1"/>
    <col min="4" max="4" width="19.7109375" style="24" customWidth="1"/>
    <col min="5" max="16384" width="11.421875" style="24" customWidth="1"/>
  </cols>
  <sheetData>
    <row r="1" spans="1:4" ht="12.75">
      <c r="A1" s="1" t="str">
        <f>'AI1vj'!A11</f>
        <v>A I 1 - vj 2/11</v>
      </c>
      <c r="B1" s="1"/>
      <c r="C1" s="1"/>
      <c r="D1" s="1"/>
    </row>
    <row r="2" spans="1:4" ht="12.75">
      <c r="A2" s="1"/>
      <c r="B2" s="1"/>
      <c r="C2" s="1"/>
      <c r="D2" s="1"/>
    </row>
    <row r="3" spans="1:4" ht="12.75">
      <c r="A3" s="1"/>
      <c r="B3" s="1"/>
      <c r="C3" s="1"/>
      <c r="D3" s="1"/>
    </row>
    <row r="4" spans="1:4" ht="27.75" customHeight="1">
      <c r="A4" s="75" t="str">
        <f>"5. Gemeinden mit einer Bevölkerung von 10 000 und mehr Personen in Schleswig-Holstein am "&amp;IF(Quartal=1,"31.12."&amp;Jahr+1999,IF(Quartal=2,"30.06."&amp;Jahr+2000,IF(Quartal=3,"30.06."&amp;Jahr+2000,IF(Quartal=4,"31.12."&amp;Jahr+2000,""))))</f>
        <v>5. Gemeinden mit einer Bevölkerung von 10 000 und mehr Personen in Schleswig-Holstein am 30.06.2011</v>
      </c>
      <c r="B4" s="2"/>
      <c r="C4" s="2"/>
      <c r="D4" s="2"/>
    </row>
    <row r="5" spans="1:4" ht="12.75">
      <c r="A5" s="1"/>
      <c r="B5" s="1"/>
      <c r="C5" s="1"/>
      <c r="D5" s="1"/>
    </row>
    <row r="6" spans="1:4" s="94" customFormat="1" ht="24.75" customHeight="1">
      <c r="A6" s="92" t="s">
        <v>41</v>
      </c>
      <c r="B6" s="69" t="s">
        <v>42</v>
      </c>
      <c r="C6" s="72" t="s">
        <v>22</v>
      </c>
      <c r="D6" s="93" t="s">
        <v>40</v>
      </c>
    </row>
    <row r="7" spans="1:10" ht="12.75">
      <c r="A7" s="34">
        <v>1</v>
      </c>
      <c r="B7" s="88" t="s">
        <v>50</v>
      </c>
      <c r="C7" s="34" t="s">
        <v>51</v>
      </c>
      <c r="D7" s="130">
        <v>239788</v>
      </c>
      <c r="E7" s="111"/>
      <c r="F7" s="118"/>
      <c r="G7" s="118"/>
      <c r="I7" s="113"/>
      <c r="J7" s="113"/>
    </row>
    <row r="8" spans="1:10" ht="12.75">
      <c r="A8" s="34">
        <v>2</v>
      </c>
      <c r="B8" s="89" t="s">
        <v>52</v>
      </c>
      <c r="C8" s="34" t="s">
        <v>51</v>
      </c>
      <c r="D8" s="130">
        <v>210443</v>
      </c>
      <c r="E8" s="119"/>
      <c r="F8" s="118"/>
      <c r="G8" s="118"/>
      <c r="I8" s="113"/>
      <c r="J8" s="113"/>
    </row>
    <row r="9" spans="1:10" ht="12.75">
      <c r="A9" s="34">
        <v>3</v>
      </c>
      <c r="B9" s="89" t="s">
        <v>53</v>
      </c>
      <c r="C9" s="34" t="s">
        <v>51</v>
      </c>
      <c r="D9" s="130">
        <v>88695</v>
      </c>
      <c r="E9" s="119"/>
      <c r="F9" s="118"/>
      <c r="G9" s="118"/>
      <c r="I9" s="113"/>
      <c r="J9" s="113"/>
    </row>
    <row r="10" spans="1:10" ht="12.75">
      <c r="A10" s="34">
        <v>4</v>
      </c>
      <c r="B10" s="89" t="s">
        <v>54</v>
      </c>
      <c r="C10" s="34" t="s">
        <v>51</v>
      </c>
      <c r="D10" s="130">
        <v>76941</v>
      </c>
      <c r="E10" s="119"/>
      <c r="F10" s="118"/>
      <c r="G10" s="118"/>
      <c r="I10" s="113"/>
      <c r="J10" s="113"/>
    </row>
    <row r="11" spans="1:10" ht="12.75">
      <c r="A11" s="34">
        <v>5</v>
      </c>
      <c r="B11" s="89" t="s">
        <v>55</v>
      </c>
      <c r="C11" s="34" t="s">
        <v>37</v>
      </c>
      <c r="D11" s="131">
        <v>72119</v>
      </c>
      <c r="E11" s="131"/>
      <c r="F11" s="34"/>
      <c r="G11" s="112"/>
      <c r="H11" s="112"/>
      <c r="J11" s="113"/>
    </row>
    <row r="12" spans="1:10" ht="12.75">
      <c r="A12" s="34">
        <v>6</v>
      </c>
      <c r="B12" s="89" t="s">
        <v>56</v>
      </c>
      <c r="C12" s="34" t="s">
        <v>33</v>
      </c>
      <c r="D12" s="131">
        <v>49036</v>
      </c>
      <c r="E12" s="131"/>
      <c r="F12" s="34"/>
      <c r="G12" s="112"/>
      <c r="H12" s="112"/>
      <c r="J12" s="113"/>
    </row>
    <row r="13" spans="1:10" ht="12.75">
      <c r="A13" s="34">
        <v>7</v>
      </c>
      <c r="B13" s="89" t="s">
        <v>57</v>
      </c>
      <c r="C13" s="34" t="s">
        <v>33</v>
      </c>
      <c r="D13" s="131">
        <v>42697</v>
      </c>
      <c r="E13" s="131"/>
      <c r="F13" s="34"/>
      <c r="G13" s="112"/>
      <c r="H13" s="112"/>
      <c r="J13" s="113"/>
    </row>
    <row r="14" spans="1:10" ht="12.75">
      <c r="A14" s="34">
        <v>8</v>
      </c>
      <c r="B14" s="89" t="s">
        <v>58</v>
      </c>
      <c r="C14" s="34" t="s">
        <v>38</v>
      </c>
      <c r="D14" s="131">
        <v>32324</v>
      </c>
      <c r="E14" s="131"/>
      <c r="F14" s="34"/>
      <c r="G14" s="112"/>
      <c r="H14" s="112"/>
      <c r="J14" s="113"/>
    </row>
    <row r="15" spans="1:10" ht="12.75">
      <c r="A15" s="34">
        <v>9</v>
      </c>
      <c r="B15" s="89" t="s">
        <v>59</v>
      </c>
      <c r="C15" s="34" t="s">
        <v>33</v>
      </c>
      <c r="D15" s="131">
        <v>32211</v>
      </c>
      <c r="E15" s="131"/>
      <c r="F15" s="34"/>
      <c r="G15" s="112"/>
      <c r="H15" s="112"/>
      <c r="J15" s="113"/>
    </row>
    <row r="16" spans="1:10" ht="12.75">
      <c r="A16" s="34">
        <v>10</v>
      </c>
      <c r="B16" s="89" t="s">
        <v>60</v>
      </c>
      <c r="C16" s="34" t="s">
        <v>39</v>
      </c>
      <c r="D16" s="131">
        <v>31309</v>
      </c>
      <c r="E16" s="131"/>
      <c r="F16" s="34"/>
      <c r="G16" s="112"/>
      <c r="H16" s="112"/>
      <c r="J16" s="113"/>
    </row>
    <row r="17" spans="1:10" ht="12.75">
      <c r="A17" s="34">
        <v>11</v>
      </c>
      <c r="B17" s="89" t="s">
        <v>61</v>
      </c>
      <c r="C17" s="34" t="s">
        <v>30</v>
      </c>
      <c r="D17" s="131">
        <v>29411</v>
      </c>
      <c r="E17" s="131"/>
      <c r="F17" s="34"/>
      <c r="G17" s="112"/>
      <c r="H17" s="112"/>
      <c r="J17" s="113"/>
    </row>
    <row r="18" spans="1:10" ht="12.75">
      <c r="A18" s="34">
        <v>12</v>
      </c>
      <c r="B18" s="89" t="s">
        <v>62</v>
      </c>
      <c r="C18" s="34" t="s">
        <v>35</v>
      </c>
      <c r="D18" s="131">
        <v>28157</v>
      </c>
      <c r="E18" s="131"/>
      <c r="F18" s="34"/>
      <c r="G18" s="112"/>
      <c r="H18" s="112"/>
      <c r="J18" s="113"/>
    </row>
    <row r="19" spans="1:10" ht="12.75">
      <c r="A19" s="34">
        <v>13</v>
      </c>
      <c r="B19" s="89" t="s">
        <v>63</v>
      </c>
      <c r="C19" s="34" t="s">
        <v>37</v>
      </c>
      <c r="D19" s="131">
        <v>27285</v>
      </c>
      <c r="E19" s="131"/>
      <c r="F19" s="34"/>
      <c r="G19" s="112"/>
      <c r="H19" s="112"/>
      <c r="J19" s="113"/>
    </row>
    <row r="20" spans="1:10" ht="12.75">
      <c r="A20" s="34">
        <v>14</v>
      </c>
      <c r="B20" s="89" t="s">
        <v>64</v>
      </c>
      <c r="C20" s="24" t="s">
        <v>39</v>
      </c>
      <c r="D20" s="131">
        <v>25769</v>
      </c>
      <c r="E20" s="131"/>
      <c r="F20" s="34"/>
      <c r="G20" s="112"/>
      <c r="H20" s="112"/>
      <c r="J20" s="113"/>
    </row>
    <row r="21" spans="1:10" ht="12.75">
      <c r="A21" s="34">
        <v>15</v>
      </c>
      <c r="B21" s="89" t="s">
        <v>0</v>
      </c>
      <c r="C21" s="34" t="s">
        <v>39</v>
      </c>
      <c r="D21" s="131">
        <v>24370</v>
      </c>
      <c r="E21" s="131"/>
      <c r="F21" s="34"/>
      <c r="G21" s="112"/>
      <c r="H21" s="112"/>
      <c r="J21" s="113"/>
    </row>
    <row r="22" spans="1:10" ht="12.75">
      <c r="A22" s="34">
        <v>16</v>
      </c>
      <c r="B22" s="89" t="s">
        <v>65</v>
      </c>
      <c r="C22" s="34" t="s">
        <v>36</v>
      </c>
      <c r="D22" s="131">
        <v>24002</v>
      </c>
      <c r="E22" s="131"/>
      <c r="F22" s="34"/>
      <c r="G22" s="112"/>
      <c r="H22" s="112"/>
      <c r="J22" s="113"/>
    </row>
    <row r="23" spans="1:10" ht="12.75">
      <c r="A23" s="34">
        <v>17</v>
      </c>
      <c r="B23" s="89" t="s">
        <v>66</v>
      </c>
      <c r="C23" s="34" t="s">
        <v>35</v>
      </c>
      <c r="D23" s="131">
        <v>22547</v>
      </c>
      <c r="E23" s="131"/>
      <c r="F23" s="34"/>
      <c r="G23" s="112"/>
      <c r="H23" s="112"/>
      <c r="J23" s="113"/>
    </row>
    <row r="24" spans="1:10" ht="12.75">
      <c r="A24" s="34">
        <v>18</v>
      </c>
      <c r="B24" s="89" t="s">
        <v>67</v>
      </c>
      <c r="C24" s="24" t="s">
        <v>31</v>
      </c>
      <c r="D24" s="131">
        <v>22153</v>
      </c>
      <c r="E24" s="131"/>
      <c r="F24" s="34"/>
      <c r="G24" s="112"/>
      <c r="H24" s="112"/>
      <c r="J24" s="113"/>
    </row>
    <row r="25" spans="1:10" ht="12.75">
      <c r="A25" s="34">
        <v>19</v>
      </c>
      <c r="B25" s="89" t="s">
        <v>68</v>
      </c>
      <c r="C25" s="34" t="s">
        <v>29</v>
      </c>
      <c r="D25" s="131">
        <v>20831</v>
      </c>
      <c r="E25" s="131"/>
      <c r="F25" s="34"/>
      <c r="G25" s="112"/>
      <c r="H25" s="112"/>
      <c r="J25" s="113"/>
    </row>
    <row r="26" spans="1:10" ht="12.75">
      <c r="A26" s="34">
        <v>20</v>
      </c>
      <c r="B26" s="89" t="s">
        <v>69</v>
      </c>
      <c r="C26" s="34" t="s">
        <v>33</v>
      </c>
      <c r="D26" s="131">
        <v>20558</v>
      </c>
      <c r="E26" s="131"/>
      <c r="F26" s="34"/>
      <c r="G26" s="112"/>
      <c r="H26" s="112"/>
      <c r="J26" s="113"/>
    </row>
    <row r="27" spans="1:10" ht="12.75">
      <c r="A27" s="34">
        <v>21</v>
      </c>
      <c r="B27" s="89" t="s">
        <v>135</v>
      </c>
      <c r="C27" s="34" t="s">
        <v>37</v>
      </c>
      <c r="D27" s="131">
        <v>20032</v>
      </c>
      <c r="E27" s="131"/>
      <c r="F27" s="34"/>
      <c r="G27" s="112"/>
      <c r="H27" s="112"/>
      <c r="J27" s="113"/>
    </row>
    <row r="28" spans="1:10" ht="12.75">
      <c r="A28" s="34">
        <v>22</v>
      </c>
      <c r="B28" s="89" t="s">
        <v>70</v>
      </c>
      <c r="C28" s="34" t="s">
        <v>32</v>
      </c>
      <c r="D28" s="131">
        <v>19747</v>
      </c>
      <c r="E28" s="131"/>
      <c r="F28" s="34"/>
      <c r="G28" s="112"/>
      <c r="H28" s="112"/>
      <c r="J28" s="113"/>
    </row>
    <row r="29" spans="1:8" ht="12.75">
      <c r="A29" s="34">
        <v>23</v>
      </c>
      <c r="B29" s="89" t="s">
        <v>136</v>
      </c>
      <c r="C29" s="34" t="s">
        <v>33</v>
      </c>
      <c r="D29" s="131">
        <v>18536</v>
      </c>
      <c r="E29" s="131"/>
      <c r="F29" s="34"/>
      <c r="G29" s="112"/>
      <c r="H29" s="112"/>
    </row>
    <row r="30" spans="1:10" ht="12.75">
      <c r="A30" s="34">
        <v>24</v>
      </c>
      <c r="B30" s="89" t="s">
        <v>71</v>
      </c>
      <c r="C30" s="34" t="s">
        <v>30</v>
      </c>
      <c r="D30" s="131">
        <v>18442</v>
      </c>
      <c r="E30" s="131"/>
      <c r="F30" s="34"/>
      <c r="G30" s="112"/>
      <c r="H30" s="112"/>
      <c r="J30" s="113"/>
    </row>
    <row r="31" spans="1:10" ht="12.75">
      <c r="A31" s="34">
        <v>25</v>
      </c>
      <c r="B31" s="89" t="s">
        <v>137</v>
      </c>
      <c r="C31" s="34" t="s">
        <v>33</v>
      </c>
      <c r="D31" s="131">
        <v>17707</v>
      </c>
      <c r="E31" s="131"/>
      <c r="F31" s="34"/>
      <c r="G31" s="112"/>
      <c r="H31" s="112"/>
      <c r="J31" s="113"/>
    </row>
    <row r="32" spans="1:8" ht="12.75">
      <c r="A32" s="34">
        <v>26</v>
      </c>
      <c r="B32" s="89" t="s">
        <v>138</v>
      </c>
      <c r="C32" s="34" t="s">
        <v>32</v>
      </c>
      <c r="D32" s="131">
        <v>17138</v>
      </c>
      <c r="E32" s="131"/>
      <c r="F32" s="34"/>
      <c r="G32" s="112"/>
      <c r="H32" s="112"/>
    </row>
    <row r="33" spans="1:8" ht="12.75">
      <c r="A33" s="34">
        <v>27</v>
      </c>
      <c r="B33" s="89" t="s">
        <v>74</v>
      </c>
      <c r="C33" s="34" t="s">
        <v>39</v>
      </c>
      <c r="D33" s="131">
        <v>17074</v>
      </c>
      <c r="E33" s="131"/>
      <c r="F33" s="34"/>
      <c r="G33" s="112"/>
      <c r="H33" s="112"/>
    </row>
    <row r="34" spans="1:12" ht="12.75">
      <c r="A34" s="34">
        <v>28</v>
      </c>
      <c r="B34" s="132" t="s">
        <v>146</v>
      </c>
      <c r="C34" s="34" t="s">
        <v>32</v>
      </c>
      <c r="D34" s="131">
        <v>17009</v>
      </c>
      <c r="E34" s="131"/>
      <c r="F34" s="34"/>
      <c r="G34" s="112"/>
      <c r="H34" s="112"/>
      <c r="J34" s="113"/>
      <c r="L34" s="112"/>
    </row>
    <row r="35" spans="1:12" ht="12.75">
      <c r="A35" s="34">
        <v>29</v>
      </c>
      <c r="B35" s="89" t="s">
        <v>75</v>
      </c>
      <c r="C35" s="24" t="s">
        <v>33</v>
      </c>
      <c r="D35" s="131">
        <v>16680</v>
      </c>
      <c r="E35" s="131"/>
      <c r="F35" s="34"/>
      <c r="G35" s="112"/>
      <c r="H35" s="112"/>
      <c r="J35" s="113"/>
      <c r="K35" s="34"/>
      <c r="L35" s="112"/>
    </row>
    <row r="36" spans="1:12" ht="12.75">
      <c r="A36" s="34">
        <v>30</v>
      </c>
      <c r="B36" s="89" t="s">
        <v>72</v>
      </c>
      <c r="C36" s="24" t="s">
        <v>32</v>
      </c>
      <c r="D36" s="131">
        <v>16310</v>
      </c>
      <c r="E36" s="131"/>
      <c r="F36" s="34"/>
      <c r="G36" s="112"/>
      <c r="H36" s="112"/>
      <c r="J36" s="113"/>
      <c r="K36" s="34"/>
      <c r="L36" s="112"/>
    </row>
    <row r="37" spans="1:10" ht="12.75">
      <c r="A37" s="34">
        <v>31</v>
      </c>
      <c r="B37" s="89" t="s">
        <v>76</v>
      </c>
      <c r="C37" s="34" t="s">
        <v>34</v>
      </c>
      <c r="D37" s="131">
        <v>15791</v>
      </c>
      <c r="E37" s="131"/>
      <c r="F37" s="34"/>
      <c r="G37" s="112"/>
      <c r="H37" s="112"/>
      <c r="J37" s="113"/>
    </row>
    <row r="38" spans="1:11" ht="12.75">
      <c r="A38" s="34">
        <v>32</v>
      </c>
      <c r="B38" s="89" t="s">
        <v>73</v>
      </c>
      <c r="C38" s="34" t="s">
        <v>37</v>
      </c>
      <c r="D38" s="131">
        <v>15787</v>
      </c>
      <c r="E38" s="131"/>
      <c r="F38" s="34"/>
      <c r="G38" s="112"/>
      <c r="H38" s="112"/>
      <c r="J38" s="113"/>
      <c r="K38" s="34"/>
    </row>
    <row r="39" spans="1:11" ht="12.75">
      <c r="A39" s="34">
        <v>33</v>
      </c>
      <c r="B39" s="89" t="s">
        <v>1</v>
      </c>
      <c r="C39" s="34" t="s">
        <v>32</v>
      </c>
      <c r="D39" s="131">
        <v>15563</v>
      </c>
      <c r="E39" s="131"/>
      <c r="F39" s="34"/>
      <c r="G39" s="112"/>
      <c r="H39" s="112"/>
      <c r="J39" s="113"/>
      <c r="K39" s="34"/>
    </row>
    <row r="40" spans="1:8" ht="12.75">
      <c r="A40" s="34">
        <v>34</v>
      </c>
      <c r="B40" s="89" t="s">
        <v>78</v>
      </c>
      <c r="C40" s="34" t="s">
        <v>39</v>
      </c>
      <c r="D40" s="131">
        <v>15332</v>
      </c>
      <c r="E40" s="131"/>
      <c r="F40" s="34"/>
      <c r="G40" s="112"/>
      <c r="H40" s="112"/>
    </row>
    <row r="41" spans="1:10" ht="12.75">
      <c r="A41" s="34">
        <v>35</v>
      </c>
      <c r="B41" s="89" t="s">
        <v>142</v>
      </c>
      <c r="C41" s="34" t="s">
        <v>31</v>
      </c>
      <c r="D41" s="131">
        <v>15245</v>
      </c>
      <c r="E41" s="131"/>
      <c r="F41" s="34"/>
      <c r="G41" s="112"/>
      <c r="H41" s="112"/>
      <c r="J41" s="113"/>
    </row>
    <row r="42" spans="1:11" ht="12.75">
      <c r="A42" s="34">
        <v>36</v>
      </c>
      <c r="B42" s="89" t="s">
        <v>77</v>
      </c>
      <c r="C42" s="34" t="s">
        <v>30</v>
      </c>
      <c r="D42" s="131">
        <v>15125</v>
      </c>
      <c r="E42" s="131"/>
      <c r="F42" s="34"/>
      <c r="G42" s="112"/>
      <c r="H42" s="112"/>
      <c r="J42" s="113"/>
      <c r="K42" s="34"/>
    </row>
    <row r="43" spans="1:10" ht="12.75">
      <c r="A43" s="34">
        <v>37</v>
      </c>
      <c r="B43" s="89" t="s">
        <v>80</v>
      </c>
      <c r="C43" s="24" t="s">
        <v>37</v>
      </c>
      <c r="D43" s="131">
        <v>13795</v>
      </c>
      <c r="E43" s="131"/>
      <c r="F43" s="34"/>
      <c r="G43" s="112"/>
      <c r="H43" s="112"/>
      <c r="J43" s="113"/>
    </row>
    <row r="44" spans="1:8" ht="12.75">
      <c r="A44" s="34">
        <v>38</v>
      </c>
      <c r="B44" s="89" t="s">
        <v>134</v>
      </c>
      <c r="C44" s="34" t="s">
        <v>33</v>
      </c>
      <c r="D44" s="131">
        <v>13771</v>
      </c>
      <c r="E44" s="131"/>
      <c r="F44" s="34"/>
      <c r="G44" s="112"/>
      <c r="H44" s="112"/>
    </row>
    <row r="45" spans="1:10" ht="12.75">
      <c r="A45" s="34">
        <v>39</v>
      </c>
      <c r="B45" s="89" t="s">
        <v>79</v>
      </c>
      <c r="C45" s="24" t="s">
        <v>30</v>
      </c>
      <c r="D45" s="131">
        <v>13637</v>
      </c>
      <c r="E45" s="131"/>
      <c r="F45" s="34"/>
      <c r="G45" s="112"/>
      <c r="H45" s="112"/>
      <c r="J45" s="113"/>
    </row>
    <row r="46" spans="1:10" ht="12.75">
      <c r="A46" s="34">
        <v>40</v>
      </c>
      <c r="B46" s="89" t="s">
        <v>143</v>
      </c>
      <c r="C46" s="24" t="s">
        <v>34</v>
      </c>
      <c r="D46" s="131">
        <v>13529</v>
      </c>
      <c r="E46" s="131"/>
      <c r="F46" s="34"/>
      <c r="G46" s="112"/>
      <c r="H46" s="112"/>
      <c r="J46" s="113"/>
    </row>
    <row r="47" spans="1:10" ht="12.75">
      <c r="A47" s="34">
        <v>41</v>
      </c>
      <c r="B47" s="89" t="s">
        <v>2</v>
      </c>
      <c r="C47" s="34" t="s">
        <v>29</v>
      </c>
      <c r="D47" s="131">
        <v>13067</v>
      </c>
      <c r="E47" s="131"/>
      <c r="F47" s="34"/>
      <c r="G47" s="112"/>
      <c r="H47" s="112"/>
      <c r="J47" s="113"/>
    </row>
    <row r="48" spans="1:8" ht="12.75">
      <c r="A48" s="34">
        <v>42</v>
      </c>
      <c r="B48" s="132" t="s">
        <v>81</v>
      </c>
      <c r="C48" s="24" t="s">
        <v>32</v>
      </c>
      <c r="D48" s="131">
        <v>12992</v>
      </c>
      <c r="E48" s="131"/>
      <c r="F48" s="34"/>
      <c r="G48" s="112"/>
      <c r="H48" s="112"/>
    </row>
    <row r="49" spans="1:10" ht="12.75">
      <c r="A49" s="34">
        <v>43</v>
      </c>
      <c r="B49" s="89" t="s">
        <v>132</v>
      </c>
      <c r="C49" s="24" t="s">
        <v>33</v>
      </c>
      <c r="D49" s="131">
        <v>12956</v>
      </c>
      <c r="E49" s="131"/>
      <c r="F49" s="34"/>
      <c r="G49" s="112"/>
      <c r="H49" s="112"/>
      <c r="J49" s="113"/>
    </row>
    <row r="50" spans="1:10" ht="12.75">
      <c r="A50" s="34">
        <v>44</v>
      </c>
      <c r="B50" s="89" t="s">
        <v>133</v>
      </c>
      <c r="C50" s="34" t="s">
        <v>34</v>
      </c>
      <c r="D50" s="131">
        <v>12814</v>
      </c>
      <c r="E50" s="131"/>
      <c r="F50" s="34"/>
      <c r="G50" s="112"/>
      <c r="H50" s="112"/>
      <c r="J50" s="113"/>
    </row>
    <row r="51" spans="1:10" ht="12.75">
      <c r="A51" s="34">
        <v>45</v>
      </c>
      <c r="B51" s="89" t="s">
        <v>82</v>
      </c>
      <c r="C51" s="34" t="s">
        <v>39</v>
      </c>
      <c r="D51" s="131">
        <v>12426</v>
      </c>
      <c r="E51" s="131"/>
      <c r="F51" s="34"/>
      <c r="G51" s="112"/>
      <c r="H51" s="112"/>
      <c r="J51" s="113"/>
    </row>
    <row r="52" spans="1:10" ht="12.75">
      <c r="A52" s="34">
        <v>46</v>
      </c>
      <c r="B52" s="89" t="s">
        <v>140</v>
      </c>
      <c r="C52" s="24" t="s">
        <v>35</v>
      </c>
      <c r="D52" s="131">
        <v>12121</v>
      </c>
      <c r="E52" s="131"/>
      <c r="F52" s="34"/>
      <c r="G52" s="112"/>
      <c r="H52" s="112"/>
      <c r="J52" s="113"/>
    </row>
    <row r="53" spans="1:10" ht="12.75">
      <c r="A53" s="34">
        <v>47</v>
      </c>
      <c r="B53" s="89" t="s">
        <v>85</v>
      </c>
      <c r="C53" s="24" t="s">
        <v>32</v>
      </c>
      <c r="D53" s="131">
        <v>11719</v>
      </c>
      <c r="E53" s="131"/>
      <c r="F53" s="34"/>
      <c r="G53" s="112"/>
      <c r="H53" s="112"/>
      <c r="J53" s="113"/>
    </row>
    <row r="54" spans="1:10" ht="12.75">
      <c r="A54" s="34">
        <v>48</v>
      </c>
      <c r="B54" s="89" t="s">
        <v>139</v>
      </c>
      <c r="C54" s="34" t="s">
        <v>30</v>
      </c>
      <c r="D54" s="131">
        <v>11683</v>
      </c>
      <c r="E54" s="131"/>
      <c r="F54" s="34"/>
      <c r="G54" s="112"/>
      <c r="H54" s="112"/>
      <c r="J54" s="113"/>
    </row>
    <row r="55" spans="1:10" ht="12.75">
      <c r="A55" s="34">
        <v>49</v>
      </c>
      <c r="B55" s="132" t="s">
        <v>145</v>
      </c>
      <c r="C55" s="133" t="s">
        <v>36</v>
      </c>
      <c r="D55" s="131">
        <v>11500</v>
      </c>
      <c r="E55" s="131"/>
      <c r="F55" s="34"/>
      <c r="G55" s="112"/>
      <c r="H55" s="112"/>
      <c r="J55" s="113"/>
    </row>
    <row r="56" spans="1:10" ht="12.75">
      <c r="A56" s="34">
        <v>50</v>
      </c>
      <c r="B56" s="89" t="s">
        <v>83</v>
      </c>
      <c r="C56" s="34" t="s">
        <v>38</v>
      </c>
      <c r="D56" s="131">
        <v>11449</v>
      </c>
      <c r="E56" s="131"/>
      <c r="F56" s="34"/>
      <c r="G56" s="112"/>
      <c r="H56" s="112"/>
      <c r="J56" s="113"/>
    </row>
    <row r="57" spans="1:10" ht="12.75">
      <c r="A57" s="34">
        <v>51</v>
      </c>
      <c r="B57" s="89" t="s">
        <v>84</v>
      </c>
      <c r="C57" s="34" t="s">
        <v>30</v>
      </c>
      <c r="D57" s="131">
        <v>11254</v>
      </c>
      <c r="E57" s="131"/>
      <c r="F57" s="34"/>
      <c r="G57" s="112"/>
      <c r="H57" s="112"/>
      <c r="J57" s="113"/>
    </row>
    <row r="58" spans="1:8" ht="12.75">
      <c r="A58" s="34">
        <v>52</v>
      </c>
      <c r="B58" s="89" t="s">
        <v>86</v>
      </c>
      <c r="C58" s="34" t="s">
        <v>32</v>
      </c>
      <c r="D58" s="131">
        <v>10852</v>
      </c>
      <c r="E58" s="131"/>
      <c r="F58" s="34"/>
      <c r="G58" s="112"/>
      <c r="H58" s="112"/>
    </row>
    <row r="59" spans="1:10" ht="12.75">
      <c r="A59" s="34">
        <v>53</v>
      </c>
      <c r="B59" s="132" t="s">
        <v>141</v>
      </c>
      <c r="C59" s="133" t="s">
        <v>36</v>
      </c>
      <c r="D59" s="131">
        <v>10822</v>
      </c>
      <c r="E59" s="131"/>
      <c r="F59" s="34"/>
      <c r="G59" s="112"/>
      <c r="H59" s="112"/>
      <c r="J59" s="114"/>
    </row>
    <row r="60" spans="1:10" ht="12.75">
      <c r="A60" s="34">
        <v>54</v>
      </c>
      <c r="B60" s="89" t="s">
        <v>87</v>
      </c>
      <c r="C60" s="34" t="s">
        <v>35</v>
      </c>
      <c r="D60" s="131">
        <v>10130</v>
      </c>
      <c r="E60" s="131"/>
      <c r="F60" s="34"/>
      <c r="G60" s="112"/>
      <c r="H60" s="112"/>
      <c r="J60" s="114"/>
    </row>
    <row r="61" spans="1:10" ht="12.75">
      <c r="A61" s="34"/>
      <c r="B61" s="89"/>
      <c r="D61" s="113"/>
      <c r="F61" s="111"/>
      <c r="I61" s="114"/>
      <c r="J61" s="114"/>
    </row>
    <row r="62" spans="1:10" ht="12.75">
      <c r="A62" s="22"/>
      <c r="B62" s="23"/>
      <c r="C62" s="23"/>
      <c r="F62" s="116"/>
      <c r="G62" s="116"/>
      <c r="H62" s="114"/>
      <c r="I62" s="114"/>
      <c r="J62" s="114"/>
    </row>
    <row r="63" spans="1:10" ht="12.75">
      <c r="A63" s="22"/>
      <c r="B63" s="23"/>
      <c r="C63" s="23"/>
      <c r="F63" s="116"/>
      <c r="G63" s="116"/>
      <c r="H63" s="114"/>
      <c r="I63" s="114"/>
      <c r="J63" s="114"/>
    </row>
    <row r="64" spans="1:10" ht="12.75">
      <c r="A64" s="22"/>
      <c r="B64" s="23"/>
      <c r="C64" s="23"/>
      <c r="F64" s="116"/>
      <c r="G64" s="116"/>
      <c r="H64" s="114"/>
      <c r="I64" s="114"/>
      <c r="J64" s="114"/>
    </row>
    <row r="65" spans="1:10" ht="12.75">
      <c r="A65" s="95"/>
      <c r="B65" s="95"/>
      <c r="C65" s="95"/>
      <c r="D65" s="95"/>
      <c r="F65" s="116"/>
      <c r="G65" s="116"/>
      <c r="H65" s="114"/>
      <c r="I65" s="114"/>
      <c r="J65" s="114"/>
    </row>
    <row r="66" spans="1:10" ht="12.75">
      <c r="A66" s="96"/>
      <c r="B66" s="96"/>
      <c r="C66" s="96"/>
      <c r="D66" s="96"/>
      <c r="F66" s="116"/>
      <c r="G66" s="116"/>
      <c r="H66" s="114"/>
      <c r="I66" s="114"/>
      <c r="J66" s="114"/>
    </row>
    <row r="67" spans="1:10" ht="12.75">
      <c r="A67" s="96"/>
      <c r="B67" s="96"/>
      <c r="C67" s="96"/>
      <c r="D67" s="96"/>
      <c r="F67" s="116"/>
      <c r="G67" s="116"/>
      <c r="H67" s="114"/>
      <c r="I67" s="114"/>
      <c r="J67" s="114"/>
    </row>
    <row r="68" spans="1:10" ht="12.75">
      <c r="A68" s="96"/>
      <c r="B68" s="96"/>
      <c r="C68" s="96"/>
      <c r="D68" s="96"/>
      <c r="F68" s="116"/>
      <c r="G68" s="116"/>
      <c r="H68" s="114"/>
      <c r="I68" s="114"/>
      <c r="J68" s="114"/>
    </row>
    <row r="69" spans="1:10" ht="12.75">
      <c r="A69" s="96"/>
      <c r="B69" s="96"/>
      <c r="C69" s="96"/>
      <c r="D69" s="96"/>
      <c r="F69" s="116"/>
      <c r="G69" s="116"/>
      <c r="H69" s="114"/>
      <c r="I69" s="114"/>
      <c r="J69" s="114"/>
    </row>
    <row r="70" spans="1:10" ht="12.75">
      <c r="A70" s="96"/>
      <c r="B70" s="96"/>
      <c r="C70" s="96"/>
      <c r="D70" s="96"/>
      <c r="F70" s="116"/>
      <c r="G70" s="116"/>
      <c r="H70" s="114"/>
      <c r="I70" s="114"/>
      <c r="J70" s="114"/>
    </row>
    <row r="71" spans="1:10" ht="12.75">
      <c r="A71" s="96"/>
      <c r="B71" s="96"/>
      <c r="C71" s="96"/>
      <c r="D71" s="96"/>
      <c r="F71" s="116"/>
      <c r="G71" s="116"/>
      <c r="H71" s="114"/>
      <c r="I71" s="114"/>
      <c r="J71" s="114"/>
    </row>
    <row r="72" spans="1:10" ht="12.75">
      <c r="A72" s="96"/>
      <c r="B72" s="96"/>
      <c r="C72" s="96"/>
      <c r="D72" s="96"/>
      <c r="F72" s="116"/>
      <c r="G72" s="116"/>
      <c r="H72" s="114"/>
      <c r="I72" s="114"/>
      <c r="J72" s="114"/>
    </row>
    <row r="73" spans="1:10" ht="12.75">
      <c r="A73" s="96"/>
      <c r="B73" s="96"/>
      <c r="C73" s="96"/>
      <c r="D73" s="96"/>
      <c r="F73" s="116"/>
      <c r="G73" s="117"/>
      <c r="H73" s="114"/>
      <c r="I73" s="114"/>
      <c r="J73" s="114"/>
    </row>
    <row r="74" spans="1:4" ht="12.75">
      <c r="A74" s="96"/>
      <c r="B74" s="96"/>
      <c r="C74" s="96"/>
      <c r="D74" s="96"/>
    </row>
    <row r="75" spans="1:4" ht="12.75">
      <c r="A75" s="96"/>
      <c r="B75" s="96"/>
      <c r="C75" s="96"/>
      <c r="D75" s="96"/>
    </row>
    <row r="76" spans="1:4" ht="12.75">
      <c r="A76" s="96"/>
      <c r="B76" s="96"/>
      <c r="C76" s="96"/>
      <c r="D76" s="96"/>
    </row>
    <row r="77" spans="1:4" ht="12.75">
      <c r="A77" s="96"/>
      <c r="B77" s="96"/>
      <c r="C77" s="96"/>
      <c r="D77" s="96"/>
    </row>
    <row r="78" spans="1:4" ht="12.75">
      <c r="A78" s="96"/>
      <c r="B78" s="96"/>
      <c r="C78" s="96"/>
      <c r="D78" s="96"/>
    </row>
    <row r="79" spans="1:4" ht="12.75">
      <c r="A79" s="96"/>
      <c r="B79" s="96"/>
      <c r="C79" s="96"/>
      <c r="D79" s="96"/>
    </row>
    <row r="80" spans="1:4" ht="12.75">
      <c r="A80" s="96"/>
      <c r="B80" s="96"/>
      <c r="C80" s="96"/>
      <c r="D80" s="96"/>
    </row>
    <row r="81" spans="1:4" ht="12.75">
      <c r="A81" s="96"/>
      <c r="B81" s="96"/>
      <c r="C81" s="96"/>
      <c r="D81" s="96"/>
    </row>
    <row r="82" spans="1:4" ht="12.75">
      <c r="A82" s="96"/>
      <c r="B82" s="96"/>
      <c r="C82" s="96"/>
      <c r="D82" s="96"/>
    </row>
    <row r="83" spans="1:4" ht="12.75">
      <c r="A83" s="96"/>
      <c r="B83" s="96"/>
      <c r="C83" s="96"/>
      <c r="D83" s="96"/>
    </row>
    <row r="84" spans="1:4" ht="12.75">
      <c r="A84" s="96"/>
      <c r="B84" s="96"/>
      <c r="C84" s="96"/>
      <c r="D84" s="96"/>
    </row>
    <row r="85" spans="1:4" ht="12.75">
      <c r="A85" s="96"/>
      <c r="B85" s="96"/>
      <c r="C85" s="96"/>
      <c r="D85" s="96"/>
    </row>
    <row r="86" spans="1:4" ht="12.75">
      <c r="A86" s="96"/>
      <c r="B86" s="96"/>
      <c r="C86" s="96"/>
      <c r="D86" s="96"/>
    </row>
    <row r="87" spans="1:4" ht="12.75">
      <c r="A87" s="96"/>
      <c r="B87" s="96"/>
      <c r="C87" s="96"/>
      <c r="D87" s="96"/>
    </row>
    <row r="88" spans="1:4" ht="12.75">
      <c r="A88" s="96"/>
      <c r="B88" s="96"/>
      <c r="C88" s="96"/>
      <c r="D88" s="96"/>
    </row>
    <row r="89" spans="1:4" ht="12.75">
      <c r="A89" s="96"/>
      <c r="B89" s="96"/>
      <c r="C89" s="96"/>
      <c r="D89" s="96"/>
    </row>
    <row r="90" spans="1:4" ht="12.75">
      <c r="A90" s="96"/>
      <c r="B90" s="96"/>
      <c r="C90" s="96"/>
      <c r="D90" s="96"/>
    </row>
    <row r="91" spans="1:4" ht="12.75">
      <c r="A91" s="96"/>
      <c r="B91" s="96"/>
      <c r="C91" s="96"/>
      <c r="D91" s="96"/>
    </row>
    <row r="92" spans="1:4" ht="12.75">
      <c r="A92" s="96"/>
      <c r="B92" s="96"/>
      <c r="C92" s="96"/>
      <c r="D92" s="96"/>
    </row>
    <row r="93" spans="1:4" ht="12.75">
      <c r="A93" s="96"/>
      <c r="B93" s="96"/>
      <c r="C93" s="96"/>
      <c r="D93" s="96"/>
    </row>
    <row r="94" spans="1:4" ht="12.75">
      <c r="A94" s="96"/>
      <c r="B94" s="96"/>
      <c r="C94" s="96"/>
      <c r="D94" s="96"/>
    </row>
    <row r="95" spans="1:4" ht="12.75">
      <c r="A95" s="96"/>
      <c r="B95" s="96"/>
      <c r="C95" s="96"/>
      <c r="D95" s="96"/>
    </row>
    <row r="96" spans="1:4" ht="12.75">
      <c r="A96" s="96"/>
      <c r="B96" s="96"/>
      <c r="C96" s="96"/>
      <c r="D96" s="96"/>
    </row>
    <row r="97" spans="1:4" ht="12.75">
      <c r="A97" s="96"/>
      <c r="B97" s="96"/>
      <c r="C97" s="96"/>
      <c r="D97" s="96"/>
    </row>
    <row r="98" spans="1:4" ht="12.75">
      <c r="A98" s="96"/>
      <c r="B98" s="96"/>
      <c r="C98" s="96"/>
      <c r="D98" s="96"/>
    </row>
    <row r="99" spans="1:4" ht="12.75">
      <c r="A99" s="96"/>
      <c r="B99" s="96"/>
      <c r="C99" s="96"/>
      <c r="D99" s="96"/>
    </row>
    <row r="100" spans="1:4" ht="12.75">
      <c r="A100" s="96"/>
      <c r="B100" s="96"/>
      <c r="C100" s="96"/>
      <c r="D100" s="96"/>
    </row>
    <row r="101" spans="1:4" ht="12.75">
      <c r="A101" s="96"/>
      <c r="B101" s="96"/>
      <c r="C101" s="96"/>
      <c r="D101" s="96"/>
    </row>
    <row r="102" spans="1:4" ht="12.75">
      <c r="A102" s="96"/>
      <c r="B102" s="96"/>
      <c r="C102" s="96"/>
      <c r="D102" s="96"/>
    </row>
    <row r="103" spans="1:4" ht="12.75">
      <c r="A103" s="96"/>
      <c r="B103" s="96"/>
      <c r="C103" s="96"/>
      <c r="D103" s="96"/>
    </row>
    <row r="104" spans="1:4" ht="12.75">
      <c r="A104" s="96"/>
      <c r="B104" s="96"/>
      <c r="C104" s="96"/>
      <c r="D104" s="96"/>
    </row>
    <row r="105" spans="1:4" ht="12.75">
      <c r="A105" s="96"/>
      <c r="B105" s="96"/>
      <c r="C105" s="96"/>
      <c r="D105" s="96"/>
    </row>
    <row r="106" spans="1:4" ht="12.75">
      <c r="A106" s="96"/>
      <c r="B106" s="96"/>
      <c r="C106" s="96"/>
      <c r="D106" s="96"/>
    </row>
    <row r="107" spans="1:4" ht="12.75">
      <c r="A107" s="96"/>
      <c r="B107" s="96"/>
      <c r="C107" s="96"/>
      <c r="D107" s="96"/>
    </row>
    <row r="108" spans="1:4" ht="12.75">
      <c r="A108" s="96"/>
      <c r="B108" s="96"/>
      <c r="C108" s="96"/>
      <c r="D108" s="96"/>
    </row>
    <row r="109" spans="1:4" ht="12.75">
      <c r="A109" s="96"/>
      <c r="B109" s="96"/>
      <c r="C109" s="96"/>
      <c r="D109" s="96"/>
    </row>
    <row r="110" spans="1:4" ht="12.75">
      <c r="A110" s="96"/>
      <c r="B110" s="96"/>
      <c r="C110" s="96"/>
      <c r="D110" s="96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91" r:id="rId1"/>
  <headerFooter alignWithMargins="0">
    <oddHeader>&amp;C&amp;F&amp;R&amp;D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E17" sqref="E17"/>
    </sheetView>
  </sheetViews>
  <sheetFormatPr defaultColWidth="11.421875" defaultRowHeight="12.75"/>
  <cols>
    <col min="1" max="1" width="23.8515625" style="0" bestFit="1" customWidth="1"/>
    <col min="2" max="2" width="9.57421875" style="0" bestFit="1" customWidth="1"/>
    <col min="3" max="4" width="9.140625" style="0" bestFit="1" customWidth="1"/>
    <col min="6" max="6" width="7.421875" style="0" customWidth="1"/>
  </cols>
  <sheetData>
    <row r="1" spans="1:6" ht="18">
      <c r="A1" s="6" t="str">
        <f>'AI1vj Tab4'!A1</f>
        <v>A I 1 - vj 2/11</v>
      </c>
      <c r="B1" s="2"/>
      <c r="C1" s="19"/>
      <c r="D1" s="19"/>
      <c r="E1" s="19"/>
      <c r="F1" s="19"/>
    </row>
    <row r="2" spans="1:6" ht="18">
      <c r="A2" s="6"/>
      <c r="B2" s="2"/>
      <c r="C2" s="19"/>
      <c r="D2" s="19"/>
      <c r="E2" s="19"/>
      <c r="F2" s="19"/>
    </row>
    <row r="3" spans="1:7" ht="12.75">
      <c r="A3" s="26" t="s">
        <v>48</v>
      </c>
      <c r="G3" s="30" t="s">
        <v>48</v>
      </c>
    </row>
    <row r="4" spans="1:7" ht="12.75">
      <c r="A4" s="9" t="str">
        <f>"Bevölkerung am "&amp;IF(Quartal=1,"31.03.",IF(Quartal=2,"30.06.",IF(Quartal=3,"30.09.",IF(Quartal=4,"31.12.",""))))&amp;Jahr+2000&amp;" nach Kreisen"</f>
        <v>Bevölkerung am 30.06.2011 nach Kreisen</v>
      </c>
      <c r="B4" s="7"/>
      <c r="C4" s="7"/>
      <c r="D4" s="7"/>
      <c r="E4" s="7"/>
      <c r="F4" s="7"/>
      <c r="G4" s="30" t="s">
        <v>48</v>
      </c>
    </row>
    <row r="5" spans="1:7" ht="12.75">
      <c r="A5" s="26" t="s">
        <v>48</v>
      </c>
      <c r="B5" s="27" t="s">
        <v>43</v>
      </c>
      <c r="C5" s="27" t="s">
        <v>44</v>
      </c>
      <c r="D5" s="27" t="s">
        <v>45</v>
      </c>
      <c r="E5" s="27" t="s">
        <v>46</v>
      </c>
      <c r="F5" s="27" t="s">
        <v>47</v>
      </c>
      <c r="G5" s="31" t="s">
        <v>43</v>
      </c>
    </row>
    <row r="6" spans="1:7" ht="38.25">
      <c r="A6" s="21" t="str">
        <f>'AI1vj Tab4'!A6</f>
        <v>KREISFREIE STADT</v>
      </c>
      <c r="B6" s="16" t="str">
        <f>'AI1vj Tab4'!B6</f>
        <v>Insgesamt</v>
      </c>
      <c r="C6" s="16" t="str">
        <f>'AI1vj Tab4'!C6</f>
        <v>Männlich</v>
      </c>
      <c r="D6" s="16" t="str">
        <f>'AI1vj Tab4'!D6</f>
        <v>Weiblich</v>
      </c>
      <c r="E6" s="13" t="str">
        <f>'AI1vj Tab4'!E6</f>
        <v>Veränderung gegenüber 30.06.2010 a</v>
      </c>
      <c r="F6" s="14"/>
      <c r="G6" s="31" t="s">
        <v>43</v>
      </c>
    </row>
    <row r="7" spans="1:6" ht="12.75">
      <c r="A7" s="20" t="str">
        <f>'AI1vj Tab4'!A7</f>
        <v>Kreis</v>
      </c>
      <c r="B7" s="11"/>
      <c r="C7" s="11"/>
      <c r="D7" s="11"/>
      <c r="E7" s="15" t="str">
        <f>'AI1vj Tab4'!E7</f>
        <v>Anzahl</v>
      </c>
      <c r="F7" s="10" t="str">
        <f>'AI1vj Tab4'!F7</f>
        <v>%</v>
      </c>
    </row>
    <row r="8" spans="1:7" ht="12.75">
      <c r="A8" s="26" t="s">
        <v>48</v>
      </c>
      <c r="B8" s="27" t="s">
        <v>43</v>
      </c>
      <c r="C8" s="27" t="s">
        <v>44</v>
      </c>
      <c r="D8" s="27" t="s">
        <v>45</v>
      </c>
      <c r="E8" s="27" t="s">
        <v>46</v>
      </c>
      <c r="F8" s="27" t="s">
        <v>47</v>
      </c>
      <c r="G8" s="30" t="s">
        <v>44</v>
      </c>
    </row>
    <row r="9" spans="1:7" ht="12.75">
      <c r="A9" s="12" t="str">
        <f>'AI1vj Tab4'!A8</f>
        <v>FLENSBURG</v>
      </c>
      <c r="B9" s="32" t="str">
        <f>IF(ISBLANK('AI1vj Tab4'!B8)," ",TEXT('AI1vj Tab4'!B8,"# ##0"))</f>
        <v>88 695</v>
      </c>
      <c r="C9" s="32" t="str">
        <f>IF(ISBLANK('AI1vj Tab4'!C8)," ",TEXT('AI1vj Tab4'!C8,"# ##0"))</f>
        <v>43 817</v>
      </c>
      <c r="D9" s="32" t="str">
        <f>IF(ISBLANK('AI1vj Tab4'!D8)," ",TEXT('AI1vj Tab4'!D8,"# ##0"))</f>
        <v>44 878</v>
      </c>
      <c r="E9" s="32" t="str">
        <f>IF(ISBLANK('AI1vj Tab4'!E8)," ",TEXT('AI1vj Tab4'!E8,"+ # ##0;- # ##0"))</f>
        <v>+ 286</v>
      </c>
      <c r="F9" s="32" t="str">
        <f>IF(ISBLANK('AI1vj Tab4'!F8)," ",TEXT('AI1vj Tab4'!F8,"0,0;- 0,0"))</f>
        <v>0,3</v>
      </c>
      <c r="G9" s="30" t="s">
        <v>44</v>
      </c>
    </row>
    <row r="10" spans="1:7" ht="12.75">
      <c r="A10" s="12" t="str">
        <f>'AI1vj Tab4'!A9</f>
        <v>KIEL</v>
      </c>
      <c r="B10" s="32" t="str">
        <f>IF(ISBLANK('AI1vj Tab4'!B9)," ",TEXT('AI1vj Tab4'!B9,"# ##0"))</f>
        <v>239 788</v>
      </c>
      <c r="C10" s="32" t="str">
        <f>IF(ISBLANK('AI1vj Tab4'!C9)," ",TEXT('AI1vj Tab4'!C9,"# ##0"))</f>
        <v>117 555</v>
      </c>
      <c r="D10" s="32" t="str">
        <f>IF(ISBLANK('AI1vj Tab4'!D9)," ",TEXT('AI1vj Tab4'!D9,"# ##0"))</f>
        <v>122 233</v>
      </c>
      <c r="E10" s="32" t="str">
        <f>IF(ISBLANK('AI1vj Tab4'!E9)," ",TEXT('AI1vj Tab4'!E9,"+ # ##0;- # ##0"))</f>
        <v>+ 1 688</v>
      </c>
      <c r="F10" s="32" t="str">
        <f>IF(ISBLANK('AI1vj Tab4'!F9)," ",TEXT('AI1vj Tab4'!F9,"0,0;- 0,0"))</f>
        <v>0,7</v>
      </c>
      <c r="G10" s="30" t="s">
        <v>44</v>
      </c>
    </row>
    <row r="11" spans="1:7" ht="12.75">
      <c r="A11" s="12" t="str">
        <f>'AI1vj Tab4'!A10</f>
        <v>LÜBECK</v>
      </c>
      <c r="B11" s="32" t="str">
        <f>IF(ISBLANK('AI1vj Tab4'!B10)," ",TEXT('AI1vj Tab4'!B10,"# ##0"))</f>
        <v>210 443</v>
      </c>
      <c r="C11" s="32" t="str">
        <f>IF(ISBLANK('AI1vj Tab4'!C10)," ",TEXT('AI1vj Tab4'!C10,"# ##0"))</f>
        <v>100 226</v>
      </c>
      <c r="D11" s="32" t="str">
        <f>IF(ISBLANK('AI1vj Tab4'!D10)," ",TEXT('AI1vj Tab4'!D10,"# ##0"))</f>
        <v>110 217</v>
      </c>
      <c r="E11" s="32" t="str">
        <f>IF(ISBLANK('AI1vj Tab4'!E10)," ",TEXT('AI1vj Tab4'!E10,"+ # ##0;- # ##0"))</f>
        <v>+ 351</v>
      </c>
      <c r="F11" s="32" t="str">
        <f>IF(ISBLANK('AI1vj Tab4'!F10)," ",TEXT('AI1vj Tab4'!F10,"0,0;- 0,0"))</f>
        <v>0,2</v>
      </c>
      <c r="G11" s="30" t="s">
        <v>44</v>
      </c>
    </row>
    <row r="12" spans="1:7" ht="12.75">
      <c r="A12" s="12" t="str">
        <f>'AI1vj Tab4'!A11</f>
        <v>NEUMÜNSTER</v>
      </c>
      <c r="B12" s="32" t="str">
        <f>IF(ISBLANK('AI1vj Tab4'!B11)," ",TEXT('AI1vj Tab4'!B11,"# ##0"))</f>
        <v>76 941</v>
      </c>
      <c r="C12" s="32" t="str">
        <f>IF(ISBLANK('AI1vj Tab4'!C11)," ",TEXT('AI1vj Tab4'!C11,"# ##0"))</f>
        <v>37 867</v>
      </c>
      <c r="D12" s="32" t="str">
        <f>IF(ISBLANK('AI1vj Tab4'!D11)," ",TEXT('AI1vj Tab4'!D11,"# ##0"))</f>
        <v>39 074</v>
      </c>
      <c r="E12" s="32" t="str">
        <f>IF(ISBLANK('AI1vj Tab4'!E11)," ",TEXT('AI1vj Tab4'!E11,"+ # ##0;- # ##0"))</f>
        <v>- 33</v>
      </c>
      <c r="F12" s="32" t="str">
        <f>IF(ISBLANK('AI1vj Tab4'!F11)," ",TEXT('AI1vj Tab4'!F11,"0,0;- 0,0"))</f>
        <v>- 0,0</v>
      </c>
      <c r="G12" s="30" t="s">
        <v>44</v>
      </c>
    </row>
    <row r="13" spans="1:7" ht="12.75">
      <c r="A13" s="12" t="str">
        <f>'AI1vj Tab4'!A12</f>
        <v>Dithmarschen</v>
      </c>
      <c r="B13" s="32" t="str">
        <f>IF(ISBLANK('AI1vj Tab4'!B12)," ",TEXT('AI1vj Tab4'!B12,"# ##0"))</f>
        <v>134 517</v>
      </c>
      <c r="C13" s="32" t="str">
        <f>IF(ISBLANK('AI1vj Tab4'!C12)," ",TEXT('AI1vj Tab4'!C12,"# ##0"))</f>
        <v>66 215</v>
      </c>
      <c r="D13" s="32" t="str">
        <f>IF(ISBLANK('AI1vj Tab4'!D12)," ",TEXT('AI1vj Tab4'!D12,"# ##0"))</f>
        <v>68 302</v>
      </c>
      <c r="E13" s="32" t="str">
        <f>IF(ISBLANK('AI1vj Tab4'!E12)," ",TEXT('AI1vj Tab4'!E12,"+ # ##0;- # ##0"))</f>
        <v>- 608</v>
      </c>
      <c r="F13" s="32" t="str">
        <f>IF(ISBLANK('AI1vj Tab4'!F12)," ",TEXT('AI1vj Tab4'!F12,"0,0;- 0,0"))</f>
        <v>- 0,4</v>
      </c>
      <c r="G13" s="30" t="s">
        <v>44</v>
      </c>
    </row>
    <row r="14" spans="1:7" ht="12.75">
      <c r="A14" s="12" t="str">
        <f>'AI1vj Tab4'!A13</f>
        <v>Herzogtum Lauenburg</v>
      </c>
      <c r="B14" s="32" t="str">
        <f>IF(ISBLANK('AI1vj Tab4'!B13)," ",TEXT('AI1vj Tab4'!B13,"# ##0"))</f>
        <v>187 185</v>
      </c>
      <c r="C14" s="32" t="str">
        <f>IF(ISBLANK('AI1vj Tab4'!C13)," ",TEXT('AI1vj Tab4'!C13,"# ##0"))</f>
        <v>91 467</v>
      </c>
      <c r="D14" s="32" t="str">
        <f>IF(ISBLANK('AI1vj Tab4'!D13)," ",TEXT('AI1vj Tab4'!D13,"# ##0"))</f>
        <v>95 718</v>
      </c>
      <c r="E14" s="32" t="str">
        <f>IF(ISBLANK('AI1vj Tab4'!E13)," ",TEXT('AI1vj Tab4'!E13,"+ # ##0;- # ##0"))</f>
        <v>+ 777</v>
      </c>
      <c r="F14" s="32" t="str">
        <f>IF(ISBLANK('AI1vj Tab4'!F13)," ",TEXT('AI1vj Tab4'!F13,"0,0;- 0,0"))</f>
        <v>0,4</v>
      </c>
      <c r="G14" s="30" t="s">
        <v>44</v>
      </c>
    </row>
    <row r="15" spans="1:7" ht="12.75">
      <c r="A15" s="12" t="str">
        <f>'AI1vj Tab4'!A14</f>
        <v>Nordfriesland</v>
      </c>
      <c r="B15" s="32" t="str">
        <f>IF(ISBLANK('AI1vj Tab4'!B14)," ",TEXT('AI1vj Tab4'!B14,"# ##0"))</f>
        <v>165 756</v>
      </c>
      <c r="C15" s="32" t="str">
        <f>IF(ISBLANK('AI1vj Tab4'!C14)," ",TEXT('AI1vj Tab4'!C14,"# ##0"))</f>
        <v>81 154</v>
      </c>
      <c r="D15" s="32" t="str">
        <f>IF(ISBLANK('AI1vj Tab4'!D14)," ",TEXT('AI1vj Tab4'!D14,"# ##0"))</f>
        <v>84 602</v>
      </c>
      <c r="E15" s="32" t="str">
        <f>IF(ISBLANK('AI1vj Tab4'!E14)," ",TEXT('AI1vj Tab4'!E14,"+ # ##0;- # ##0"))</f>
        <v>- 134</v>
      </c>
      <c r="F15" s="32" t="str">
        <f>IF(ISBLANK('AI1vj Tab4'!F14)," ",TEXT('AI1vj Tab4'!F14,"0,0;- 0,0"))</f>
        <v>- 0,1</v>
      </c>
      <c r="G15" s="30" t="s">
        <v>44</v>
      </c>
    </row>
    <row r="16" spans="1:7" ht="12.75">
      <c r="A16" s="12" t="str">
        <f>'AI1vj Tab4'!A15</f>
        <v>Ostholstein</v>
      </c>
      <c r="B16" s="32" t="str">
        <f>IF(ISBLANK('AI1vj Tab4'!B15)," ",TEXT('AI1vj Tab4'!B15,"# ##0"))</f>
        <v>204 513</v>
      </c>
      <c r="C16" s="32" t="str">
        <f>IF(ISBLANK('AI1vj Tab4'!C15)," ",TEXT('AI1vj Tab4'!C15,"# ##0"))</f>
        <v>99 004</v>
      </c>
      <c r="D16" s="32" t="str">
        <f>IF(ISBLANK('AI1vj Tab4'!D15)," ",TEXT('AI1vj Tab4'!D15,"# ##0"))</f>
        <v>105 509</v>
      </c>
      <c r="E16" s="32" t="str">
        <f>IF(ISBLANK('AI1vj Tab4'!E15)," ",TEXT('AI1vj Tab4'!E15,"+ # ##0;- # ##0"))</f>
        <v>+ 30</v>
      </c>
      <c r="F16" s="32" t="str">
        <f>IF(ISBLANK('AI1vj Tab4'!F15)," ",TEXT('AI1vj Tab4'!F15,"0,0;- 0,0"))</f>
        <v>0,0</v>
      </c>
      <c r="G16" s="30" t="s">
        <v>44</v>
      </c>
    </row>
    <row r="17" spans="1:7" ht="12.75">
      <c r="A17" s="12" t="str">
        <f>'AI1vj Tab4'!A16</f>
        <v>Pinneberg</v>
      </c>
      <c r="B17" s="32" t="str">
        <f>IF(ISBLANK('AI1vj Tab4'!B16)," ",TEXT('AI1vj Tab4'!B16,"# ##0"))</f>
        <v>304 065</v>
      </c>
      <c r="C17" s="32" t="str">
        <f>IF(ISBLANK('AI1vj Tab4'!C16)," ",TEXT('AI1vj Tab4'!C16,"# ##0"))</f>
        <v>149 371</v>
      </c>
      <c r="D17" s="32" t="str">
        <f>IF(ISBLANK('AI1vj Tab4'!D16)," ",TEXT('AI1vj Tab4'!D16,"# ##0"))</f>
        <v>154 694</v>
      </c>
      <c r="E17" s="32" t="str">
        <f>IF(ISBLANK('AI1vj Tab4'!E16)," ",TEXT('AI1vj Tab4'!E16,"+ # ##0;- # ##0"))</f>
        <v>+ 1 662</v>
      </c>
      <c r="F17" s="32" t="str">
        <f>IF(ISBLANK('AI1vj Tab4'!F16)," ",TEXT('AI1vj Tab4'!F16,"0,0;- 0,0"))</f>
        <v>0,5</v>
      </c>
      <c r="G17" s="30" t="s">
        <v>44</v>
      </c>
    </row>
    <row r="18" spans="1:7" ht="12.75">
      <c r="A18" s="12" t="str">
        <f>'AI1vj Tab4'!A17</f>
        <v>Plön</v>
      </c>
      <c r="B18" s="32" t="str">
        <f>IF(ISBLANK('AI1vj Tab4'!B17)," ",TEXT('AI1vj Tab4'!B17,"# ##0"))</f>
        <v>133 876</v>
      </c>
      <c r="C18" s="32" t="str">
        <f>IF(ISBLANK('AI1vj Tab4'!C17)," ",TEXT('AI1vj Tab4'!C17,"# ##0"))</f>
        <v>67 131</v>
      </c>
      <c r="D18" s="32" t="str">
        <f>IF(ISBLANK('AI1vj Tab4'!D17)," ",TEXT('AI1vj Tab4'!D17,"# ##0"))</f>
        <v>66 745</v>
      </c>
      <c r="E18" s="32" t="str">
        <f>IF(ISBLANK('AI1vj Tab4'!E17)," ",TEXT('AI1vj Tab4'!E17,"+ # ##0;- # ##0"))</f>
        <v>- 625</v>
      </c>
      <c r="F18" s="32" t="str">
        <f>IF(ISBLANK('AI1vj Tab4'!F17)," ",TEXT('AI1vj Tab4'!F17,"0,0;- 0,0"))</f>
        <v>- 0,5</v>
      </c>
      <c r="G18" s="30" t="s">
        <v>44</v>
      </c>
    </row>
    <row r="19" spans="1:7" ht="12.75">
      <c r="A19" s="12" t="str">
        <f>'AI1vj Tab4'!A18</f>
        <v>Rendsburg-Eckernförde</v>
      </c>
      <c r="B19" s="32" t="str">
        <f>IF(ISBLANK('AI1vj Tab4'!B18)," ",TEXT('AI1vj Tab4'!B18,"# ##0"))</f>
        <v>269 672</v>
      </c>
      <c r="C19" s="32" t="str">
        <f>IF(ISBLANK('AI1vj Tab4'!C18)," ",TEXT('AI1vj Tab4'!C18,"# ##0"))</f>
        <v>132 776</v>
      </c>
      <c r="D19" s="32" t="str">
        <f>IF(ISBLANK('AI1vj Tab4'!D18)," ",TEXT('AI1vj Tab4'!D18,"# ##0"))</f>
        <v>136 896</v>
      </c>
      <c r="E19" s="32" t="str">
        <f>IF(ISBLANK('AI1vj Tab4'!E18)," ",TEXT('AI1vj Tab4'!E18,"+ # ##0;- # ##0"))</f>
        <v>- 747</v>
      </c>
      <c r="F19" s="32" t="str">
        <f>IF(ISBLANK('AI1vj Tab4'!F18)," ",TEXT('AI1vj Tab4'!F18,"0,0;- 0,0"))</f>
        <v>- 0,3</v>
      </c>
      <c r="G19" s="30" t="s">
        <v>44</v>
      </c>
    </row>
    <row r="20" spans="1:7" ht="12.75">
      <c r="A20" s="12" t="str">
        <f>'AI1vj Tab4'!A19</f>
        <v>Schleswig-Flensburg</v>
      </c>
      <c r="B20" s="32" t="str">
        <f>IF(ISBLANK('AI1vj Tab4'!B19)," ",TEXT('AI1vj Tab4'!B19,"# ##0"))</f>
        <v>197 659</v>
      </c>
      <c r="C20" s="32" t="str">
        <f>IF(ISBLANK('AI1vj Tab4'!C19)," ",TEXT('AI1vj Tab4'!C19,"# ##0"))</f>
        <v>98 254</v>
      </c>
      <c r="D20" s="32" t="str">
        <f>IF(ISBLANK('AI1vj Tab4'!D19)," ",TEXT('AI1vj Tab4'!D19,"# ##0"))</f>
        <v>99 405</v>
      </c>
      <c r="E20" s="32" t="str">
        <f>IF(ISBLANK('AI1vj Tab4'!E19)," ",TEXT('AI1vj Tab4'!E19,"+ # ##0;- # ##0"))</f>
        <v>- 581</v>
      </c>
      <c r="F20" s="32" t="str">
        <f>IF(ISBLANK('AI1vj Tab4'!F19)," ",TEXT('AI1vj Tab4'!F19,"0,0;- 0,0"))</f>
        <v>- 0,3</v>
      </c>
      <c r="G20" s="30" t="s">
        <v>44</v>
      </c>
    </row>
    <row r="21" spans="1:7" ht="12.75">
      <c r="A21" s="12" t="str">
        <f>'AI1vj Tab4'!A20</f>
        <v>Segeberg</v>
      </c>
      <c r="B21" s="32" t="str">
        <f>IF(ISBLANK('AI1vj Tab4'!B20)," ",TEXT('AI1vj Tab4'!B20,"# ##0"))</f>
        <v>259 530</v>
      </c>
      <c r="C21" s="32" t="str">
        <f>IF(ISBLANK('AI1vj Tab4'!C20)," ",TEXT('AI1vj Tab4'!C20,"# ##0"))</f>
        <v>127 439</v>
      </c>
      <c r="D21" s="32" t="str">
        <f>IF(ISBLANK('AI1vj Tab4'!D20)," ",TEXT('AI1vj Tab4'!D20,"# ##0"))</f>
        <v>132 091</v>
      </c>
      <c r="E21" s="32" t="str">
        <f>IF(ISBLANK('AI1vj Tab4'!E20)," ",TEXT('AI1vj Tab4'!E20,"+ # ##0;- # ##0"))</f>
        <v>+ 1 148</v>
      </c>
      <c r="F21" s="32" t="str">
        <f>IF(ISBLANK('AI1vj Tab4'!F20)," ",TEXT('AI1vj Tab4'!F20,"0,0;- 0,0"))</f>
        <v>0,4</v>
      </c>
      <c r="G21" s="30" t="s">
        <v>44</v>
      </c>
    </row>
    <row r="22" spans="1:7" ht="12.75">
      <c r="A22" s="12" t="str">
        <f>'AI1vj Tab4'!A21</f>
        <v>Steinburg</v>
      </c>
      <c r="B22" s="32" t="str">
        <f>IF(ISBLANK('AI1vj Tab4'!B21)," ",TEXT('AI1vj Tab4'!B21,"# ##0"))</f>
        <v>132 540</v>
      </c>
      <c r="C22" s="32" t="str">
        <f>IF(ISBLANK('AI1vj Tab4'!C21)," ",TEXT('AI1vj Tab4'!C21,"# ##0"))</f>
        <v>65 733</v>
      </c>
      <c r="D22" s="32" t="str">
        <f>IF(ISBLANK('AI1vj Tab4'!D21)," ",TEXT('AI1vj Tab4'!D21,"# ##0"))</f>
        <v>66 807</v>
      </c>
      <c r="E22" s="32" t="str">
        <f>IF(ISBLANK('AI1vj Tab4'!E21)," ",TEXT('AI1vj Tab4'!E21,"+ # ##0;- # ##0"))</f>
        <v>- 561</v>
      </c>
      <c r="F22" s="32" t="str">
        <f>IF(ISBLANK('AI1vj Tab4'!F21)," ",TEXT('AI1vj Tab4'!F21,"0,0;- 0,0"))</f>
        <v>- 0,4</v>
      </c>
      <c r="G22" s="30" t="s">
        <v>44</v>
      </c>
    </row>
    <row r="23" spans="1:7" ht="12.75">
      <c r="A23" s="12" t="str">
        <f>'AI1vj Tab4'!A22</f>
        <v>Stormarn</v>
      </c>
      <c r="B23" s="32" t="str">
        <f>IF(ISBLANK('AI1vj Tab4'!B22)," ",TEXT('AI1vj Tab4'!B22,"# ##0"))</f>
        <v>230 287</v>
      </c>
      <c r="C23" s="32" t="str">
        <f>IF(ISBLANK('AI1vj Tab4'!C22)," ",TEXT('AI1vj Tab4'!C22,"# ##0"))</f>
        <v>112 102</v>
      </c>
      <c r="D23" s="32" t="str">
        <f>IF(ISBLANK('AI1vj Tab4'!D22)," ",TEXT('AI1vj Tab4'!D22,"# ##0"))</f>
        <v>118 185</v>
      </c>
      <c r="E23" s="32" t="str">
        <f>IF(ISBLANK('AI1vj Tab4'!E22)," ",TEXT('AI1vj Tab4'!E22,"+ # ##0;- # ##0"))</f>
        <v>+ 1 450</v>
      </c>
      <c r="F23" s="32" t="str">
        <f>IF(ISBLANK('AI1vj Tab4'!F22)," ",TEXT('AI1vj Tab4'!F22,"0,0;- 0,0"))</f>
        <v>0,6</v>
      </c>
      <c r="G23" s="30" t="s">
        <v>44</v>
      </c>
    </row>
    <row r="24" spans="1:7" ht="12.75">
      <c r="A24" s="17" t="str">
        <f>'AI1vj Tab4'!A23</f>
        <v>Schleswig-Holstein</v>
      </c>
      <c r="B24" s="32" t="str">
        <f>IF(ISBLANK('AI1vj Tab4'!B23)," ",TEXT('AI1vj Tab4'!B23,"# ##0"))</f>
        <v>2 835 467</v>
      </c>
      <c r="C24" s="32" t="str">
        <f>IF(ISBLANK('AI1vj Tab4'!C23)," ",TEXT('AI1vj Tab4'!C23,"# ##0"))</f>
        <v>1 390 111</v>
      </c>
      <c r="D24" s="32" t="str">
        <f>IF(ISBLANK('AI1vj Tab4'!D23)," ",TEXT('AI1vj Tab4'!D23,"# ##0"))</f>
        <v>1 445 356</v>
      </c>
      <c r="E24" s="32" t="str">
        <f>IF(ISBLANK('AI1vj Tab4'!E23)," ",TEXT('AI1vj Tab4'!E23,"+ # ##0;- # ##0"))</f>
        <v>+ 4 103</v>
      </c>
      <c r="F24" s="32" t="str">
        <f>IF(ISBLANK('AI1vj Tab4'!F23)," ",TEXT('AI1vj Tab4'!F23,"0,0;- 0,0"))</f>
        <v>0,1</v>
      </c>
      <c r="G24" s="30" t="s">
        <v>44</v>
      </c>
    </row>
    <row r="25" spans="1:7" ht="12.75">
      <c r="A25" s="26" t="s">
        <v>48</v>
      </c>
      <c r="B25" s="6"/>
      <c r="C25" s="6"/>
      <c r="D25" s="6"/>
      <c r="E25" s="6"/>
      <c r="F25" s="6"/>
      <c r="G25" s="31" t="s">
        <v>45</v>
      </c>
    </row>
    <row r="26" spans="1:7" ht="12.75">
      <c r="A26" s="28" t="str">
        <f>'AI1vj Tab4'!A25</f>
        <v>a  Gebietsstand 30.06.2011</v>
      </c>
      <c r="B26" s="29"/>
      <c r="C26" s="29"/>
      <c r="D26" s="29"/>
      <c r="E26" s="29"/>
      <c r="F26" s="29"/>
      <c r="G26" s="31" t="s">
        <v>45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2">
      <selection activeCell="B20" sqref="B20"/>
    </sheetView>
  </sheetViews>
  <sheetFormatPr defaultColWidth="7.57421875" defaultRowHeight="12.75"/>
  <cols>
    <col min="1" max="1" width="6.8515625" style="0" customWidth="1"/>
    <col min="2" max="2" width="27.140625" style="0" bestFit="1" customWidth="1"/>
    <col min="3" max="3" width="20.28125" style="0" bestFit="1" customWidth="1"/>
    <col min="4" max="4" width="11.00390625" style="0" bestFit="1" customWidth="1"/>
  </cols>
  <sheetData>
    <row r="1" ht="12.75">
      <c r="A1" t="str">
        <f>'AI1vj Tab5'!A1</f>
        <v>A I 1 - vj 2/11</v>
      </c>
    </row>
    <row r="3" spans="1:6" ht="12.75">
      <c r="A3" s="26" t="s">
        <v>48</v>
      </c>
      <c r="F3" s="30" t="s">
        <v>46</v>
      </c>
    </row>
    <row r="4" spans="1:6" ht="12.75">
      <c r="A4" s="33" t="str">
        <f>"Gemeinden mit einer Bevölkerung von 10 000 und mehr Personen am "&amp;IF(Quartal=1,"31.03.",IF(Quartal=2,"30.06.",IF(Quartal=3,"30.09.",IF(Quartal=4,"31.12.",""))))&amp;Jahr+2000</f>
        <v>Gemeinden mit einer Bevölkerung von 10 000 und mehr Personen am 30.06.2011</v>
      </c>
      <c r="F4" s="30" t="s">
        <v>46</v>
      </c>
    </row>
    <row r="6" spans="1:6" ht="12.75">
      <c r="A6" t="s">
        <v>49</v>
      </c>
      <c r="B6" t="str">
        <f>'AI1vj Tab5'!B6</f>
        <v>Gemeinde</v>
      </c>
      <c r="C6" t="str">
        <f>'AI1vj Tab5'!C6</f>
        <v>Kreis</v>
      </c>
      <c r="D6" t="str">
        <f>'AI1vj Tab5'!D6</f>
        <v>Bevölkerung</v>
      </c>
      <c r="F6" s="31" t="s">
        <v>47</v>
      </c>
    </row>
    <row r="7" spans="1:6" ht="12.75">
      <c r="A7">
        <f>'AI1vj Tab5'!A7</f>
        <v>1</v>
      </c>
      <c r="B7" t="str">
        <f>'AI1vj Tab5'!B7</f>
        <v>Kiel, Landeshauptstadt           </v>
      </c>
      <c r="C7" t="str">
        <f>'AI1vj Tab5'!C7</f>
        <v>-</v>
      </c>
      <c r="D7" s="32" t="e">
        <f>IF('AI1vj Tab5'!#REF!&gt;0,TEXT('AI1vj Tab5'!#REF!,"# ##0")," ")</f>
        <v>#REF!</v>
      </c>
      <c r="F7" s="31" t="s">
        <v>47</v>
      </c>
    </row>
    <row r="8" spans="1:6" ht="12.75">
      <c r="A8">
        <f>'AI1vj Tab5'!A8</f>
        <v>2</v>
      </c>
      <c r="B8" t="str">
        <f>'AI1vj Tab5'!B8</f>
        <v>Lübeck, Hansestadt               </v>
      </c>
      <c r="C8" t="str">
        <f>'AI1vj Tab5'!C8</f>
        <v>-</v>
      </c>
      <c r="D8" s="32" t="e">
        <f>IF('AI1vj Tab5'!#REF!&gt;0,TEXT('AI1vj Tab5'!#REF!,"# ##0")," ")</f>
        <v>#REF!</v>
      </c>
      <c r="F8" s="31" t="s">
        <v>47</v>
      </c>
    </row>
    <row r="9" spans="1:6" ht="12.75">
      <c r="A9">
        <f>'AI1vj Tab5'!A9</f>
        <v>3</v>
      </c>
      <c r="B9" t="str">
        <f>'AI1vj Tab5'!B9</f>
        <v>Flensburg, Stadt                 </v>
      </c>
      <c r="C9" t="str">
        <f>'AI1vj Tab5'!C9</f>
        <v>-</v>
      </c>
      <c r="D9" s="32" t="e">
        <f>IF('AI1vj Tab5'!#REF!&gt;0,TEXT('AI1vj Tab5'!#REF!,"# ##0")," ")</f>
        <v>#REF!</v>
      </c>
      <c r="F9" s="31" t="s">
        <v>47</v>
      </c>
    </row>
    <row r="10" spans="1:6" ht="12.75">
      <c r="A10">
        <f>'AI1vj Tab5'!A10</f>
        <v>4</v>
      </c>
      <c r="B10" t="str">
        <f>'AI1vj Tab5'!B10</f>
        <v>Neumünster, Stadt                </v>
      </c>
      <c r="C10" t="str">
        <f>'AI1vj Tab5'!C10</f>
        <v>-</v>
      </c>
      <c r="D10" s="32" t="e">
        <f>IF('AI1vj Tab5'!#REF!&gt;0,TEXT('AI1vj Tab5'!#REF!,"# ##0")," ")</f>
        <v>#REF!</v>
      </c>
      <c r="F10" s="31" t="s">
        <v>47</v>
      </c>
    </row>
    <row r="11" spans="1:6" ht="12.75">
      <c r="A11">
        <f>'AI1vj Tab5'!A11</f>
        <v>5</v>
      </c>
      <c r="B11" t="str">
        <f>'AI1vj Tab5'!B11</f>
        <v>Norderstedt, Stadt               </v>
      </c>
      <c r="C11" t="str">
        <f>'AI1vj Tab5'!C11</f>
        <v>Segeberg</v>
      </c>
      <c r="D11" s="32" t="e">
        <f>IF('AI1vj Tab5'!#REF!&gt;0,TEXT('AI1vj Tab5'!#REF!,"# ##0")," ")</f>
        <v>#REF!</v>
      </c>
      <c r="F11" s="31" t="s">
        <v>47</v>
      </c>
    </row>
    <row r="12" spans="1:6" ht="12.75">
      <c r="A12">
        <f>'AI1vj Tab5'!A12</f>
        <v>6</v>
      </c>
      <c r="B12" t="str">
        <f>'AI1vj Tab5'!B12</f>
        <v>Elmshorn, Stadt                  </v>
      </c>
      <c r="C12" t="str">
        <f>'AI1vj Tab5'!C12</f>
        <v>Pinneberg</v>
      </c>
      <c r="D12" s="32" t="e">
        <f>IF('AI1vj Tab5'!#REF!&gt;0,TEXT('AI1vj Tab5'!#REF!,"# ##0")," ")</f>
        <v>#REF!</v>
      </c>
      <c r="F12" s="31" t="s">
        <v>47</v>
      </c>
    </row>
    <row r="13" spans="1:6" ht="12.75">
      <c r="A13">
        <f>'AI1vj Tab5'!A13</f>
        <v>7</v>
      </c>
      <c r="B13" t="str">
        <f>'AI1vj Tab5'!B13</f>
        <v>Pinneberg, Stadt                 </v>
      </c>
      <c r="C13" t="str">
        <f>'AI1vj Tab5'!C13</f>
        <v>Pinneberg</v>
      </c>
      <c r="D13" s="32" t="e">
        <f>IF('AI1vj Tab5'!#REF!&gt;0,TEXT('AI1vj Tab5'!#REF!,"# ##0")," ")</f>
        <v>#REF!</v>
      </c>
      <c r="F13" s="31" t="s">
        <v>47</v>
      </c>
    </row>
    <row r="14" spans="1:6" ht="12.75">
      <c r="A14">
        <f>'AI1vj Tab5'!A14</f>
        <v>8</v>
      </c>
      <c r="B14" t="str">
        <f>'AI1vj Tab5'!B14</f>
        <v>Itzehoe, Stadt                   </v>
      </c>
      <c r="C14" t="str">
        <f>'AI1vj Tab5'!C14</f>
        <v>Steinburg</v>
      </c>
      <c r="D14" s="32" t="e">
        <f>IF('AI1vj Tab5'!#REF!&gt;0,TEXT('AI1vj Tab5'!#REF!,"# ##0")," ")</f>
        <v>#REF!</v>
      </c>
      <c r="F14" s="31" t="s">
        <v>47</v>
      </c>
    </row>
    <row r="15" spans="1:6" ht="12.75">
      <c r="A15">
        <f>'AI1vj Tab5'!A15</f>
        <v>9</v>
      </c>
      <c r="B15" t="str">
        <f>'AI1vj Tab5'!B15</f>
        <v>Wedel, Stadt                     </v>
      </c>
      <c r="C15" t="str">
        <f>'AI1vj Tab5'!C15</f>
        <v>Pinneberg</v>
      </c>
      <c r="D15" s="32" t="e">
        <f>IF('AI1vj Tab5'!#REF!&gt;0,TEXT('AI1vj Tab5'!#REF!,"# ##0")," ")</f>
        <v>#REF!</v>
      </c>
      <c r="F15" s="31" t="s">
        <v>47</v>
      </c>
    </row>
    <row r="16" spans="1:6" ht="12.75">
      <c r="A16">
        <f>'AI1vj Tab5'!A16</f>
        <v>10</v>
      </c>
      <c r="B16" t="str">
        <f>'AI1vj Tab5'!B16</f>
        <v>Ahrensburg, Stadt                </v>
      </c>
      <c r="C16" t="str">
        <f>'AI1vj Tab5'!C16</f>
        <v>Stormarn</v>
      </c>
      <c r="D16" s="32" t="e">
        <f>IF('AI1vj Tab5'!#REF!&gt;0,TEXT('AI1vj Tab5'!#REF!,"# ##0")," ")</f>
        <v>#REF!</v>
      </c>
      <c r="F16" s="31" t="s">
        <v>47</v>
      </c>
    </row>
    <row r="17" spans="1:6" ht="12.75">
      <c r="A17">
        <f>'AI1vj Tab5'!A17</f>
        <v>11</v>
      </c>
      <c r="B17" t="str">
        <f>'AI1vj Tab5'!B17</f>
        <v>Geesthacht, Stadt                </v>
      </c>
      <c r="C17" t="str">
        <f>'AI1vj Tab5'!C17</f>
        <v>Herzogtum Lauenburg</v>
      </c>
      <c r="D17" s="32" t="e">
        <f>IF('AI1vj Tab5'!#REF!&gt;0,TEXT('AI1vj Tab5'!#REF!,"# ##0")," ")</f>
        <v>#REF!</v>
      </c>
      <c r="F17" s="31" t="s">
        <v>47</v>
      </c>
    </row>
    <row r="18" spans="1:6" ht="12.75">
      <c r="A18">
        <f>'AI1vj Tab5'!A18</f>
        <v>12</v>
      </c>
      <c r="B18" t="str">
        <f>'AI1vj Tab5'!B18</f>
        <v>Rendsburg, Stadt</v>
      </c>
      <c r="C18" t="str">
        <f>'AI1vj Tab5'!C18</f>
        <v>Rendsburg-Eckernförde</v>
      </c>
      <c r="D18" s="32" t="e">
        <f>IF('AI1vj Tab5'!#REF!&gt;0,TEXT('AI1vj Tab5'!#REF!,"# ##0")," ")</f>
        <v>#REF!</v>
      </c>
      <c r="F18" s="31" t="s">
        <v>47</v>
      </c>
    </row>
    <row r="19" spans="1:6" ht="12.75">
      <c r="A19">
        <f>'AI1vj Tab5'!A19</f>
        <v>13</v>
      </c>
      <c r="B19" t="str">
        <f>'AI1vj Tab5'!B19</f>
        <v>Henstedt-Ulzburg                 </v>
      </c>
      <c r="C19" t="str">
        <f>'AI1vj Tab5'!C19</f>
        <v>Segeberg</v>
      </c>
      <c r="D19" s="32" t="e">
        <f>IF('AI1vj Tab5'!#REF!&gt;0,TEXT('AI1vj Tab5'!#REF!,"# ##0")," ")</f>
        <v>#REF!</v>
      </c>
      <c r="F19" s="31" t="s">
        <v>47</v>
      </c>
    </row>
    <row r="20" spans="1:6" ht="12.75">
      <c r="A20">
        <f>'AI1vj Tab5'!A20</f>
        <v>14</v>
      </c>
      <c r="B20" t="str">
        <f>'AI1vj Tab5'!B20</f>
        <v>Reinbek, Stadt                   </v>
      </c>
      <c r="C20" t="str">
        <f>'AI1vj Tab5'!C21</f>
        <v>Stormarn</v>
      </c>
      <c r="D20" s="32" t="e">
        <f>IF('AI1vj Tab5'!#REF!&gt;0,TEXT('AI1vj Tab5'!#REF!,"# ##0")," ")</f>
        <v>#REF!</v>
      </c>
      <c r="F20" s="31" t="s">
        <v>47</v>
      </c>
    </row>
    <row r="21" spans="1:6" ht="12.75">
      <c r="A21">
        <f>'AI1vj Tab5'!A21</f>
        <v>15</v>
      </c>
      <c r="B21" t="str">
        <f>'AI1vj Tab5'!B21</f>
        <v>Bad Oldesloe, Stadt</v>
      </c>
      <c r="C21" t="e">
        <f>'AI1vj Tab5'!#REF!</f>
        <v>#REF!</v>
      </c>
      <c r="D21" s="32" t="e">
        <f>IF('AI1vj Tab5'!#REF!&gt;0,TEXT('AI1vj Tab5'!#REF!,"# ##0")," ")</f>
        <v>#REF!</v>
      </c>
      <c r="F21" s="31" t="s">
        <v>47</v>
      </c>
    </row>
    <row r="22" spans="1:6" ht="12.75">
      <c r="A22">
        <f>'AI1vj Tab5'!A22</f>
        <v>16</v>
      </c>
      <c r="B22" t="str">
        <f>'AI1vj Tab5'!B22</f>
        <v>Schleswig, Stadt</v>
      </c>
      <c r="C22" t="str">
        <f>'AI1vj Tab5'!C22</f>
        <v>Schleswig-Flensburg</v>
      </c>
      <c r="D22" s="32" t="e">
        <f>IF('AI1vj Tab5'!#REF!&gt;0,TEXT('AI1vj Tab5'!#REF!,"# ##0")," ")</f>
        <v>#REF!</v>
      </c>
      <c r="F22" s="31" t="s">
        <v>47</v>
      </c>
    </row>
    <row r="23" spans="1:6" ht="12.75">
      <c r="A23">
        <f>'AI1vj Tab5'!A23</f>
        <v>17</v>
      </c>
      <c r="B23" t="str">
        <f>'AI1vj Tab5'!B23</f>
        <v>Eckernförde, Stadt               </v>
      </c>
      <c r="C23" t="str">
        <f>'AI1vj Tab5'!C23</f>
        <v>Rendsburg-Eckernförde</v>
      </c>
      <c r="D23" s="32" t="e">
        <f>IF('AI1vj Tab5'!#REF!&gt;0,TEXT('AI1vj Tab5'!#REF!,"# ##0")," ")</f>
        <v>#REF!</v>
      </c>
      <c r="F23" s="31" t="s">
        <v>47</v>
      </c>
    </row>
    <row r="24" spans="1:6" ht="12.75">
      <c r="A24">
        <f>'AI1vj Tab5'!A24</f>
        <v>18</v>
      </c>
      <c r="B24" t="str">
        <f>'AI1vj Tab5'!B24</f>
        <v>Husum, Stadt                     </v>
      </c>
      <c r="C24" t="str">
        <f>'AI1vj Tab5'!C24</f>
        <v>Nordfriesland</v>
      </c>
      <c r="D24" s="32" t="e">
        <f>IF('AI1vj Tab5'!#REF!&gt;0,TEXT('AI1vj Tab5'!#REF!,"# ##0")," ")</f>
        <v>#REF!</v>
      </c>
      <c r="F24" s="31" t="s">
        <v>47</v>
      </c>
    </row>
    <row r="25" spans="1:6" ht="12.75">
      <c r="A25">
        <f>'AI1vj Tab5'!A25</f>
        <v>19</v>
      </c>
      <c r="B25" t="str">
        <f>'AI1vj Tab5'!B25</f>
        <v>Heide, Stadt                     </v>
      </c>
      <c r="C25" t="str">
        <f>'AI1vj Tab5'!C25</f>
        <v>Dithmarschen</v>
      </c>
      <c r="D25" s="32" t="e">
        <f>IF('AI1vj Tab5'!#REF!&gt;0,TEXT('AI1vj Tab5'!#REF!,"# ##0")," ")</f>
        <v>#REF!</v>
      </c>
      <c r="F25" s="31" t="s">
        <v>47</v>
      </c>
    </row>
    <row r="26" spans="1:6" ht="12.75">
      <c r="A26">
        <f>'AI1vj Tab5'!A26</f>
        <v>20</v>
      </c>
      <c r="B26" t="str">
        <f>'AI1vj Tab5'!B26</f>
        <v>Quickborn, Stadt                 </v>
      </c>
      <c r="C26" t="str">
        <f>'AI1vj Tab5'!C26</f>
        <v>Pinneberg</v>
      </c>
      <c r="D26" s="32" t="e">
        <f>IF('AI1vj Tab5'!#REF!&gt;0,TEXT('AI1vj Tab5'!#REF!,"# ##0")," ")</f>
        <v>#REF!</v>
      </c>
      <c r="F26" s="31" t="s">
        <v>47</v>
      </c>
    </row>
    <row r="27" spans="1:6" ht="12.75">
      <c r="A27">
        <f>'AI1vj Tab5'!A27</f>
        <v>21</v>
      </c>
      <c r="B27" t="str">
        <f>'AI1vj Tab5'!B27</f>
        <v>Kaltenkirchen, Stadt</v>
      </c>
      <c r="C27" t="str">
        <f>'AI1vj Tab5'!C27</f>
        <v>Segeberg</v>
      </c>
      <c r="D27" s="32" t="e">
        <f>IF('AI1vj Tab5'!#REF!&gt;0,TEXT('AI1vj Tab5'!#REF!,"# ##0")," ")</f>
        <v>#REF!</v>
      </c>
      <c r="F27" s="31" t="s">
        <v>47</v>
      </c>
    </row>
    <row r="28" spans="1:6" ht="12.75">
      <c r="A28">
        <f>'AI1vj Tab5'!A28</f>
        <v>22</v>
      </c>
      <c r="B28" t="str">
        <f>'AI1vj Tab5'!B28</f>
        <v>Bad Schwartau, Stadt             </v>
      </c>
      <c r="C28" t="str">
        <f>'AI1vj Tab5'!C28</f>
        <v>Ostholstein</v>
      </c>
      <c r="D28" s="32" t="e">
        <f>IF('AI1vj Tab5'!#REF!&gt;0,TEXT('AI1vj Tab5'!#REF!,"# ##0")," ")</f>
        <v>#REF!</v>
      </c>
      <c r="F28" s="31" t="s">
        <v>47</v>
      </c>
    </row>
    <row r="29" spans="1:6" ht="12.75">
      <c r="A29">
        <f>'AI1vj Tab5'!A29</f>
        <v>23</v>
      </c>
      <c r="B29" t="e">
        <f>'AI1vj Tab5'!#REF!</f>
        <v>#REF!</v>
      </c>
      <c r="C29" t="e">
        <f>'AI1vj Tab5'!#REF!</f>
        <v>#REF!</v>
      </c>
      <c r="D29" s="32" t="e">
        <f>IF('AI1vj Tab5'!#REF!&gt;0,TEXT('AI1vj Tab5'!#REF!,"# ##0")," ")</f>
        <v>#REF!</v>
      </c>
      <c r="F29" s="31" t="s">
        <v>47</v>
      </c>
    </row>
    <row r="30" spans="1:6" ht="12.75">
      <c r="A30">
        <f>'AI1vj Tab5'!D29</f>
        <v>18536</v>
      </c>
      <c r="B30" t="e">
        <f>'AI1vj Tab5'!#REF!</f>
        <v>#REF!</v>
      </c>
      <c r="C30" t="str">
        <f>'AI1vj Tab5'!C29</f>
        <v>Pinneberg</v>
      </c>
      <c r="D30" s="32" t="e">
        <f>IF('AI1vj Tab5'!#REF!&gt;0,TEXT('AI1vj Tab5'!#REF!,"# ##0")," ")</f>
        <v>#REF!</v>
      </c>
      <c r="F30" s="31" t="s">
        <v>47</v>
      </c>
    </row>
    <row r="31" spans="1:6" ht="12.75">
      <c r="A31">
        <f>'AI1vj Tab5'!A31</f>
        <v>25</v>
      </c>
      <c r="B31" t="str">
        <f>'AI1vj Tab5'!B31</f>
        <v>Uetersen, Stadt</v>
      </c>
      <c r="C31" t="str">
        <f>'AI1vj Tab5'!C31</f>
        <v>Pinneberg</v>
      </c>
      <c r="D31" s="32" t="e">
        <f>IF('AI1vj Tab5'!#REF!&gt;0,TEXT('AI1vj Tab5'!#REF!,"# ##0")," ")</f>
        <v>#REF!</v>
      </c>
      <c r="F31" s="31" t="s">
        <v>47</v>
      </c>
    </row>
    <row r="32" spans="1:6" ht="12.75">
      <c r="A32">
        <f>'AI1vj Tab5'!A32</f>
        <v>26</v>
      </c>
      <c r="B32" t="str">
        <f>'AI1vj Tab5'!B33</f>
        <v>Glinde, Stadt                    </v>
      </c>
      <c r="C32" t="str">
        <f>'AI1vj Tab5'!C33</f>
        <v>Stormarn</v>
      </c>
      <c r="D32" s="32" t="e">
        <f>IF('AI1vj Tab5'!#REF!&gt;0,TEXT('AI1vj Tab5'!#REF!,"# ##0")," ")</f>
        <v>#REF!</v>
      </c>
      <c r="F32" s="31" t="s">
        <v>47</v>
      </c>
    </row>
    <row r="33" spans="1:6" ht="12.75">
      <c r="A33">
        <f>'AI1vj Tab5'!A33</f>
        <v>27</v>
      </c>
      <c r="B33" t="e">
        <f>'AI1vj Tab5'!#REF!</f>
        <v>#REF!</v>
      </c>
      <c r="C33" t="e">
        <f>'AI1vj Tab5'!#REF!</f>
        <v>#REF!</v>
      </c>
      <c r="D33" s="32" t="e">
        <f>IF('AI1vj Tab5'!#REF!&gt;0,TEXT('AI1vj Tab5'!#REF!,"# ##0")," ")</f>
        <v>#REF!</v>
      </c>
      <c r="F33" s="31" t="s">
        <v>47</v>
      </c>
    </row>
    <row r="34" spans="1:6" ht="12.75">
      <c r="A34">
        <f>'AI1vj Tab5'!A34</f>
        <v>28</v>
      </c>
      <c r="B34" t="str">
        <f>'AI1vj Tab5'!B35</f>
        <v>Halstenbek                       </v>
      </c>
      <c r="C34" t="str">
        <f>'AI1vj Tab5'!C35</f>
        <v>Pinneberg</v>
      </c>
      <c r="D34" s="32" t="e">
        <f>IF('AI1vj Tab5'!#REF!&gt;0,TEXT('AI1vj Tab5'!#REF!,"# ##0")," ")</f>
        <v>#REF!</v>
      </c>
      <c r="F34" s="31" t="s">
        <v>47</v>
      </c>
    </row>
    <row r="35" spans="1:6" ht="12.75">
      <c r="A35">
        <f>'AI1vj Tab5'!A35</f>
        <v>29</v>
      </c>
      <c r="B35" t="e">
        <f>'AI1vj Tab5'!#REF!</f>
        <v>#REF!</v>
      </c>
      <c r="C35" t="e">
        <f>'AI1vj Tab5'!#REF!</f>
        <v>#REF!</v>
      </c>
      <c r="D35" s="32" t="e">
        <f>IF('AI1vj Tab5'!#REF!&gt;0,TEXT('AI1vj Tab5'!#REF!,"# ##0")," ")</f>
        <v>#REF!</v>
      </c>
      <c r="F35" s="31" t="s">
        <v>47</v>
      </c>
    </row>
    <row r="36" spans="1:6" ht="12.75">
      <c r="A36">
        <f>'AI1vj Tab5'!A36</f>
        <v>30</v>
      </c>
      <c r="B36" t="e">
        <f>'AI1vj Tab5'!#REF!</f>
        <v>#REF!</v>
      </c>
      <c r="C36" t="e">
        <f>'AI1vj Tab5'!#REF!</f>
        <v>#REF!</v>
      </c>
      <c r="D36" s="32" t="e">
        <f>IF('AI1vj Tab5'!#REF!&gt;0,TEXT('AI1vj Tab5'!#REF!,"# ##0")," ")</f>
        <v>#REF!</v>
      </c>
      <c r="F36" s="31" t="s">
        <v>47</v>
      </c>
    </row>
    <row r="37" spans="1:6" ht="12.75">
      <c r="A37">
        <f>'AI1vj Tab5'!A37</f>
        <v>31</v>
      </c>
      <c r="B37" t="str">
        <f>'AI1vj Tab5'!B37</f>
        <v>Preetz, Stadt                    </v>
      </c>
      <c r="C37" t="str">
        <f>'AI1vj Tab5'!C37</f>
        <v>Plön</v>
      </c>
      <c r="D37" s="32" t="e">
        <f>IF('AI1vj Tab5'!#REF!&gt;0,TEXT('AI1vj Tab5'!#REF!,"# ##0")," ")</f>
        <v>#REF!</v>
      </c>
      <c r="F37" s="31" t="s">
        <v>47</v>
      </c>
    </row>
    <row r="38" spans="1:6" ht="12.75">
      <c r="A38">
        <f>'AI1vj Tab5'!A38</f>
        <v>32</v>
      </c>
      <c r="B38" t="str">
        <f>'AI1vj Tab5'!B38</f>
        <v>Bad Segeberg, Stadt</v>
      </c>
      <c r="C38" t="str">
        <f>'AI1vj Tab5'!C38</f>
        <v>Segeberg</v>
      </c>
      <c r="D38" s="32" t="e">
        <f>IF('AI1vj Tab5'!#REF!&gt;0,TEXT('AI1vj Tab5'!#REF!,"# ##0")," ")</f>
        <v>#REF!</v>
      </c>
      <c r="F38" s="31" t="s">
        <v>47</v>
      </c>
    </row>
    <row r="39" spans="1:6" ht="12.75">
      <c r="A39">
        <f>'AI1vj Tab5'!A39</f>
        <v>33</v>
      </c>
      <c r="B39" t="e">
        <f>'AI1vj Tab5'!#REF!</f>
        <v>#REF!</v>
      </c>
      <c r="C39" t="e">
        <f>'AI1vj Tab5'!#REF!</f>
        <v>#REF!</v>
      </c>
      <c r="D39" s="32" t="e">
        <f>IF('AI1vj Tab5'!#REF!&gt;0,TEXT('AI1vj Tab5'!#REF!,"# ##0")," ")</f>
        <v>#REF!</v>
      </c>
      <c r="F39" s="31" t="s">
        <v>47</v>
      </c>
    </row>
    <row r="40" spans="1:6" ht="12.75">
      <c r="A40">
        <f>'AI1vj Tab5'!A40</f>
        <v>34</v>
      </c>
      <c r="B40" t="str">
        <f>'AI1vj Tab5'!B40</f>
        <v>Bargteheide, Stadt               </v>
      </c>
      <c r="C40" t="str">
        <f>'AI1vj Tab5'!C40</f>
        <v>Stormarn</v>
      </c>
      <c r="D40" s="32" t="e">
        <f>IF('AI1vj Tab5'!#REF!&gt;0,TEXT('AI1vj Tab5'!#REF!,"# ##0")," ")</f>
        <v>#REF!</v>
      </c>
      <c r="F40" s="31" t="s">
        <v>47</v>
      </c>
    </row>
    <row r="41" spans="1:6" ht="12.75">
      <c r="A41">
        <f>'AI1vj Tab5'!A41</f>
        <v>35</v>
      </c>
      <c r="B41" t="str">
        <f>'AI1vj Tab5'!B42</f>
        <v>Schwarzenbek, Stadt              </v>
      </c>
      <c r="C41" t="str">
        <f>'AI1vj Tab5'!C42</f>
        <v>Herzogtum Lauenburg</v>
      </c>
      <c r="D41" s="32" t="e">
        <f>IF('AI1vj Tab5'!#REF!&gt;0,TEXT('AI1vj Tab5'!#REF!,"# ##0")," ")</f>
        <v>#REF!</v>
      </c>
      <c r="F41" s="31" t="s">
        <v>47</v>
      </c>
    </row>
    <row r="42" spans="1:6" ht="12.75">
      <c r="A42">
        <f>'AI1vj Tab5'!A42</f>
        <v>36</v>
      </c>
      <c r="B42" t="str">
        <f>'AI1vj Tab5'!B43</f>
        <v>Bad Bramstedt, Stadt             </v>
      </c>
      <c r="C42" t="str">
        <f>'AI1vj Tab5'!C43</f>
        <v>Segeberg</v>
      </c>
      <c r="D42" s="32" t="e">
        <f>IF('AI1vj Tab5'!#REF!&gt;0,TEXT('AI1vj Tab5'!#REF!,"# ##0")," ")</f>
        <v>#REF!</v>
      </c>
      <c r="F42" s="31" t="s">
        <v>47</v>
      </c>
    </row>
    <row r="43" spans="1:6" ht="12.75">
      <c r="A43">
        <f>'AI1vj Tab5'!A43</f>
        <v>37</v>
      </c>
      <c r="B43" t="str">
        <f>'AI1vj Tab5'!B45</f>
        <v>Ratzeburg, Stadt                 </v>
      </c>
      <c r="C43" t="str">
        <f>'AI1vj Tab5'!C45</f>
        <v>Herzogtum Lauenburg</v>
      </c>
      <c r="D43" s="32" t="e">
        <f>IF('AI1vj Tab5'!#REF!&gt;0,TEXT('AI1vj Tab5'!#REF!,"# ##0")," ")</f>
        <v>#REF!</v>
      </c>
      <c r="F43" s="31" t="s">
        <v>47</v>
      </c>
    </row>
    <row r="44" spans="1:6" ht="12.75">
      <c r="A44">
        <f>'AI1vj Tab5'!A44</f>
        <v>38</v>
      </c>
      <c r="B44" t="e">
        <f>'AI1vj Tab5'!#REF!</f>
        <v>#REF!</v>
      </c>
      <c r="C44" t="e">
        <f>'AI1vj Tab5'!#REF!</f>
        <v>#REF!</v>
      </c>
      <c r="D44" s="32" t="e">
        <f>IF('AI1vj Tab5'!#REF!&gt;0,TEXT('AI1vj Tab5'!#REF!,"# ##0")," ")</f>
        <v>#REF!</v>
      </c>
      <c r="F44" s="31" t="s">
        <v>47</v>
      </c>
    </row>
    <row r="45" spans="1:6" ht="12.75">
      <c r="A45">
        <f>'AI1vj Tab5'!A45</f>
        <v>39</v>
      </c>
      <c r="B45" t="str">
        <f>'AI1vj Tab5'!B47</f>
        <v>Brunsbüttel, Stadt</v>
      </c>
      <c r="C45" t="str">
        <f>'AI1vj Tab5'!C47</f>
        <v>Dithmarschen</v>
      </c>
      <c r="D45" s="32" t="e">
        <f>IF('AI1vj Tab5'!#REF!&gt;0,TEXT('AI1vj Tab5'!#REF!,"# ##0")," ")</f>
        <v>#REF!</v>
      </c>
      <c r="F45" s="31" t="s">
        <v>47</v>
      </c>
    </row>
    <row r="46" spans="1:6" ht="12.75">
      <c r="A46">
        <f>'AI1vj Tab5'!A46</f>
        <v>40</v>
      </c>
      <c r="B46" t="e">
        <f>'AI1vj Tab5'!#REF!</f>
        <v>#REF!</v>
      </c>
      <c r="C46" t="str">
        <f>'AI1vj Tab5'!C49</f>
        <v>Pinneberg</v>
      </c>
      <c r="D46" s="32" t="e">
        <f>IF('AI1vj Tab5'!#REF!&gt;0,TEXT('AI1vj Tab5'!#REF!,"# ##0")," ")</f>
        <v>#REF!</v>
      </c>
      <c r="F46" s="31" t="s">
        <v>47</v>
      </c>
    </row>
    <row r="47" spans="1:6" ht="12.75">
      <c r="A47">
        <f>'AI1vj Tab5'!A47</f>
        <v>41</v>
      </c>
      <c r="B47" t="e">
        <f>'AI1vj Tab5'!#REF!</f>
        <v>#REF!</v>
      </c>
      <c r="C47" t="e">
        <f>'AI1vj Tab5'!#REF!</f>
        <v>#REF!</v>
      </c>
      <c r="D47" s="32" t="e">
        <f>IF('AI1vj Tab5'!#REF!&gt;0,TEXT('AI1vj Tab5'!#REF!,"# ##0")," ")</f>
        <v>#REF!</v>
      </c>
      <c r="F47" s="31" t="s">
        <v>47</v>
      </c>
    </row>
    <row r="48" spans="1:6" ht="12.75">
      <c r="A48">
        <f>'AI1vj Tab5'!A48</f>
        <v>42</v>
      </c>
      <c r="B48" t="e">
        <f>'AI1vj Tab5'!#REF!</f>
        <v>#REF!</v>
      </c>
      <c r="C48" t="str">
        <f>'AI1vj Tab5'!C50</f>
        <v>Plön</v>
      </c>
      <c r="D48" s="32" t="e">
        <f>IF('AI1vj Tab5'!#REF!&gt;0,TEXT('AI1vj Tab5'!#REF!,"# ##0")," ")</f>
        <v>#REF!</v>
      </c>
      <c r="F48" s="31" t="s">
        <v>47</v>
      </c>
    </row>
    <row r="49" spans="1:6" ht="12.75">
      <c r="A49">
        <f>'AI1vj Tab5'!A49</f>
        <v>43</v>
      </c>
      <c r="B49" t="str">
        <f>'AI1vj Tab5'!B51</f>
        <v>Barsbüttel                       </v>
      </c>
      <c r="C49" t="str">
        <f>'AI1vj Tab5'!C51</f>
        <v>Stormarn</v>
      </c>
      <c r="D49" s="32" t="e">
        <f>IF('AI1vj Tab5'!#REF!&gt;0,TEXT('AI1vj Tab5'!#REF!,"# ##0")," ")</f>
        <v>#REF!</v>
      </c>
      <c r="F49" s="31" t="s">
        <v>47</v>
      </c>
    </row>
    <row r="50" spans="1:6" ht="12.75">
      <c r="A50">
        <f>'AI1vj Tab5'!A50</f>
        <v>44</v>
      </c>
      <c r="B50" t="str">
        <f>'AI1vj Tab5'!B52</f>
        <v>Kronshagen</v>
      </c>
      <c r="C50" t="str">
        <f>'AI1vj Tab5'!C52</f>
        <v>Rendsburg-Eckernförde</v>
      </c>
      <c r="D50" s="32" t="e">
        <f>IF('AI1vj Tab5'!#REF!&gt;0,TEXT('AI1vj Tab5'!#REF!,"# ##0")," ")</f>
        <v>#REF!</v>
      </c>
      <c r="F50" s="31" t="s">
        <v>47</v>
      </c>
    </row>
    <row r="51" spans="1:6" ht="12.75">
      <c r="A51">
        <f>'AI1vj Tab5'!A51</f>
        <v>45</v>
      </c>
      <c r="B51" t="str">
        <f>'AI1vj Tab5'!B54</f>
        <v>Wentorf bei Hamburg, Stadt            </v>
      </c>
      <c r="C51" t="str">
        <f>'AI1vj Tab5'!C54</f>
        <v>Herzogtum Lauenburg</v>
      </c>
      <c r="D51" s="32" t="e">
        <f>IF('AI1vj Tab5'!#REF!&gt;0,TEXT('AI1vj Tab5'!#REF!,"# ##0")," ")</f>
        <v>#REF!</v>
      </c>
      <c r="F51" s="31" t="s">
        <v>47</v>
      </c>
    </row>
    <row r="52" spans="1:6" ht="12.75">
      <c r="A52">
        <f>'AI1vj Tab5'!A52</f>
        <v>46</v>
      </c>
      <c r="B52" t="e">
        <f>'AI1vj Tab5'!#REF!</f>
        <v>#REF!</v>
      </c>
      <c r="C52" t="e">
        <f>'AI1vj Tab5'!#REF!</f>
        <v>#REF!</v>
      </c>
      <c r="D52" s="32" t="e">
        <f>IF('AI1vj Tab5'!#REF!&gt;0,TEXT('AI1vj Tab5'!#REF!,"# ##0")," ")</f>
        <v>#REF!</v>
      </c>
      <c r="F52" s="31" t="s">
        <v>47</v>
      </c>
    </row>
    <row r="53" spans="1:6" ht="12.75">
      <c r="A53">
        <f>'AI1vj Tab5'!A53</f>
        <v>47</v>
      </c>
      <c r="B53" t="str">
        <f>'AI1vj Tab5'!B55</f>
        <v>Harrislee</v>
      </c>
      <c r="C53" t="str">
        <f>'AI1vj Tab5'!C55</f>
        <v>Schleswig-Flensburg</v>
      </c>
      <c r="D53" s="32" t="e">
        <f>IF('AI1vj Tab5'!#REF!&gt;0,TEXT('AI1vj Tab5'!#REF!,"# ##0")," ")</f>
        <v>#REF!</v>
      </c>
      <c r="F53" s="31" t="s">
        <v>47</v>
      </c>
    </row>
    <row r="54" spans="1:6" ht="12.75">
      <c r="A54">
        <f>'AI1vj Tab5'!A54</f>
        <v>48</v>
      </c>
      <c r="B54" t="str">
        <f>'AI1vj Tab5'!B56</f>
        <v>Glückstadt, Stadt</v>
      </c>
      <c r="C54" t="str">
        <f>'AI1vj Tab5'!C56</f>
        <v>Steinburg</v>
      </c>
      <c r="D54" s="32" t="e">
        <f>IF('AI1vj Tab5'!#REF!&gt;0,TEXT('AI1vj Tab5'!#REF!,"# ##0")," ")</f>
        <v>#REF!</v>
      </c>
      <c r="F54" s="31" t="s">
        <v>47</v>
      </c>
    </row>
    <row r="55" spans="1:6" ht="12.75">
      <c r="A55">
        <f>'AI1vj Tab5'!A55</f>
        <v>49</v>
      </c>
      <c r="B55" t="str">
        <f>'AI1vj Tab5'!B57</f>
        <v>Lauenburg/Elbe, Stadt            </v>
      </c>
      <c r="C55" t="str">
        <f>'AI1vj Tab5'!C57</f>
        <v>Herzogtum Lauenburg</v>
      </c>
      <c r="D55" s="32" t="e">
        <f>IF('AI1vj Tab5'!#REF!&gt;0,TEXT('AI1vj Tab5'!#REF!,"# ##0")," ")</f>
        <v>#REF!</v>
      </c>
      <c r="F55" s="31" t="s">
        <v>47</v>
      </c>
    </row>
    <row r="56" spans="1:6" ht="12.75">
      <c r="A56">
        <f>'AI1vj Tab5'!A56</f>
        <v>50</v>
      </c>
      <c r="B56" t="str">
        <f>'AI1vj Tab5'!B59</f>
        <v>Handewitt</v>
      </c>
      <c r="C56" t="str">
        <f>'AI1vj Tab5'!C59</f>
        <v>Schleswig-Flensburg</v>
      </c>
      <c r="D56" s="32" t="e">
        <f>IF('AI1vj Tab5'!#REF!&gt;0,TEXT('AI1vj Tab5'!#REF!,"# ##0")," ")</f>
        <v>#REF!</v>
      </c>
      <c r="F56" s="31" t="s">
        <v>47</v>
      </c>
    </row>
    <row r="57" spans="1:6" ht="12.75">
      <c r="A57">
        <f>'AI1vj Tab5'!A57</f>
        <v>51</v>
      </c>
      <c r="B57" t="e">
        <f>'AI1vj Tab5'!#REF!</f>
        <v>#REF!</v>
      </c>
      <c r="C57" t="e">
        <f>'AI1vj Tab5'!#REF!</f>
        <v>#REF!</v>
      </c>
      <c r="D57" s="32" t="e">
        <f>IF('AI1vj Tab5'!#REF!&gt;0,TEXT('AI1vj Tab5'!#REF!,"# ##0")," ")</f>
        <v>#REF!</v>
      </c>
      <c r="F57" s="31" t="s">
        <v>47</v>
      </c>
    </row>
    <row r="58" spans="1:6" ht="12.75">
      <c r="A58">
        <f>'AI1vj Tab5'!A58</f>
        <v>52</v>
      </c>
      <c r="B58" t="str">
        <f>'AI1vj Tab5'!B60</f>
        <v>Büdelsdorf, Stadt</v>
      </c>
      <c r="C58" t="str">
        <f>'AI1vj Tab5'!C60</f>
        <v>Rendsburg-Eckernförde</v>
      </c>
      <c r="D58" s="32" t="e">
        <f>IF('AI1vj Tab5'!#REF!&gt;0,TEXT('AI1vj Tab5'!#REF!,"# ##0")," ")</f>
        <v>#REF!</v>
      </c>
      <c r="F58" s="31" t="s">
        <v>47</v>
      </c>
    </row>
    <row r="59" spans="1:6" ht="12.75">
      <c r="A59">
        <f>'AI1vj Tab5'!A59</f>
        <v>53</v>
      </c>
      <c r="B59" t="e">
        <f>'AI1vj Tab5'!#REF!</f>
        <v>#REF!</v>
      </c>
      <c r="C59" t="e">
        <f>'AI1vj Tab5'!#REF!</f>
        <v>#REF!</v>
      </c>
      <c r="D59" s="32" t="e">
        <f>IF('AI1vj Tab5'!#REF!&gt;0,TEXT('AI1vj Tab5'!#REF!,"# ##0")," ")</f>
        <v>#REF!</v>
      </c>
      <c r="F59" s="31" t="s">
        <v>47</v>
      </c>
    </row>
    <row r="60" spans="1:6" ht="12.75">
      <c r="A60">
        <f>'AI1vj Tab5'!A60</f>
        <v>54</v>
      </c>
      <c r="B60" t="e">
        <f>'AI1vj Tab5'!#REF!</f>
        <v>#REF!</v>
      </c>
      <c r="C60" t="e">
        <f>'AI1vj Tab5'!#REF!</f>
        <v>#REF!</v>
      </c>
      <c r="D60" s="32" t="e">
        <f>IF('AI1vj Tab5'!#REF!&gt;0,TEXT('AI1vj Tab5'!#REF!,"# ##0")," ")</f>
        <v>#REF!</v>
      </c>
      <c r="F60" s="31" t="s">
        <v>47</v>
      </c>
    </row>
    <row r="61" spans="1:6" ht="12.75">
      <c r="A61">
        <f>'AI1vj Tab5'!A61</f>
        <v>0</v>
      </c>
      <c r="B61" t="e">
        <f>'AI1vj Tab5'!#REF!</f>
        <v>#REF!</v>
      </c>
      <c r="C61" t="e">
        <f>'AI1vj Tab5'!#REF!</f>
        <v>#REF!</v>
      </c>
      <c r="D61" s="32" t="e">
        <f>IF('AI1vj Tab5'!#REF!&gt;0,TEXT('AI1vj Tab5'!#REF!,"# ##0")," ")</f>
        <v>#REF!</v>
      </c>
      <c r="F61" s="31" t="s">
        <v>47</v>
      </c>
    </row>
    <row r="62" spans="1:6" ht="12.75">
      <c r="A62">
        <f>'AI1vj Tab5'!A62</f>
        <v>0</v>
      </c>
      <c r="B62">
        <f>'AI1vj Tab5'!B62</f>
        <v>0</v>
      </c>
      <c r="C62">
        <f>'AI1vj Tab5'!C62</f>
        <v>0</v>
      </c>
      <c r="D62" s="32" t="str">
        <f>IF('AI1vj Tab5'!D62&gt;0,TEXT('AI1vj Tab5'!D62,"# ##0")," ")</f>
        <v> </v>
      </c>
      <c r="F62" s="31" t="s">
        <v>47</v>
      </c>
    </row>
    <row r="63" spans="1:6" ht="12.75">
      <c r="A63">
        <f>'AI1vj Tab5'!A63</f>
        <v>0</v>
      </c>
      <c r="B63">
        <f>'AI1vj Tab5'!B63</f>
        <v>0</v>
      </c>
      <c r="C63">
        <f>'AI1vj Tab5'!C63</f>
        <v>0</v>
      </c>
      <c r="D63" s="32" t="str">
        <f>IF('AI1vj Tab5'!D63&gt;0,TEXT('AI1vj Tab5'!D63,"# ##0")," ")</f>
        <v> </v>
      </c>
      <c r="F63" s="31" t="s">
        <v>47</v>
      </c>
    </row>
    <row r="64" spans="1:6" ht="12.75">
      <c r="A64">
        <f>'AI1vj Tab5'!A64</f>
        <v>0</v>
      </c>
      <c r="B64">
        <f>'AI1vj Tab5'!B64</f>
        <v>0</v>
      </c>
      <c r="C64">
        <f>'AI1vj Tab5'!C64</f>
        <v>0</v>
      </c>
      <c r="D64" s="32" t="str">
        <f>IF('AI1vj Tab5'!D64&gt;0,TEXT('AI1vj Tab5'!D64,"# ##0")," ")</f>
        <v> </v>
      </c>
      <c r="F64" s="31" t="s">
        <v>47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Schnittstellendatei AI1vj</dc:title>
  <dc:subject>Stat. Bericht AI1 vj ./..</dc:subject>
  <dc:creator>K 40, formatiert von K 131b</dc:creator>
  <cp:keywords/>
  <dc:description>Schnittstellendatei -
Word-Dokument AI1vj
ist mit dieser Datei verknüpft.</dc:description>
  <cp:lastModifiedBy>jaehnere</cp:lastModifiedBy>
  <cp:lastPrinted>2011-10-31T07:06:00Z</cp:lastPrinted>
  <dcterms:created xsi:type="dcterms:W3CDTF">2001-11-19T10:33:16Z</dcterms:created>
  <dcterms:modified xsi:type="dcterms:W3CDTF">2011-11-22T10:15:02Z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