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21" windowWidth="4830" windowHeight="5475" activeTab="0"/>
  </bookViews>
  <sheets>
    <sheet name="AI1vj" sheetId="1" r:id="rId1"/>
    <sheet name="AI1vj Tab1" sheetId="2" r:id="rId2"/>
    <sheet name="AI1vj Tab2" sheetId="3" r:id="rId3"/>
    <sheet name="AI1vj Tab3" sheetId="4" r:id="rId4"/>
    <sheet name="AI1vj Tab4" sheetId="5" r:id="rId5"/>
    <sheet name="AI1vj Tab5" sheetId="6" r:id="rId6"/>
    <sheet name="ASP2" sheetId="7" state="hidden" r:id="rId7"/>
    <sheet name="ASP4" sheetId="8" state="hidden" r:id="rId8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5">'AI1vj Tab5'!$A$1:$D$58</definedName>
    <definedName name="E">'ASP4'!$A$3:$A$4</definedName>
    <definedName name="F">'ASP4'!$A$6:$D$64</definedName>
    <definedName name="Jahr">'AI1vj'!$C$27</definedName>
    <definedName name="Quartal">'AI1vj'!$C$28</definedName>
  </definedNames>
  <calcPr fullCalcOnLoad="1"/>
</workbook>
</file>

<file path=xl/sharedStrings.xml><?xml version="1.0" encoding="utf-8"?>
<sst xmlns="http://schemas.openxmlformats.org/spreadsheetml/2006/main" count="318" uniqueCount="144">
  <si>
    <t>Bad Oldesloe, Stadt</t>
  </si>
  <si>
    <t>Ratekau</t>
  </si>
  <si>
    <t>Brunsbüttel, Stadt</t>
  </si>
  <si>
    <t>insgesamt</t>
  </si>
  <si>
    <t>männlich</t>
  </si>
  <si>
    <t>weiblich</t>
  </si>
  <si>
    <t>Anfangsbestand</t>
  </si>
  <si>
    <t>Lebendgeborene</t>
  </si>
  <si>
    <t>Gestorbene</t>
  </si>
  <si>
    <t>Saldo</t>
  </si>
  <si>
    <t>Zuzüge 1</t>
  </si>
  <si>
    <t>Fortzüge 1</t>
  </si>
  <si>
    <t>Veränderung insgesamt</t>
  </si>
  <si>
    <t>Endbestand</t>
  </si>
  <si>
    <t>1  über die Landesgrenze</t>
  </si>
  <si>
    <t>Jahr:</t>
  </si>
  <si>
    <t>(zweistellig)</t>
  </si>
  <si>
    <t>Quartal:</t>
  </si>
  <si>
    <t>KREISFREIE STADT</t>
  </si>
  <si>
    <t>Insgesamt</t>
  </si>
  <si>
    <t>Männlich</t>
  </si>
  <si>
    <t>Weiblich</t>
  </si>
  <si>
    <t>Kreis</t>
  </si>
  <si>
    <t>Anzahl</t>
  </si>
  <si>
    <t>%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</si>
  <si>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</si>
  <si>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</si>
  <si>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</si>
  <si>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</si>
  <si>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</si>
  <si>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</si>
  <si>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</si>
  <si>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</si>
  <si>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</si>
  <si>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</si>
  <si>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</si>
  <si>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</si>
  <si>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</si>
  <si>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</si>
  <si>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</si>
  <si>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Bevölkerung</t>
  </si>
  <si>
    <t>Lfd Nr.</t>
  </si>
  <si>
    <t>Gemeinde</t>
  </si>
  <si>
    <t>B</t>
  </si>
  <si>
    <t>C</t>
  </si>
  <si>
    <t>D</t>
  </si>
  <si>
    <t>E</t>
  </si>
  <si>
    <t>F</t>
  </si>
  <si>
    <t>A</t>
  </si>
  <si>
    <t>LFDNR</t>
  </si>
  <si>
    <t xml:space="preserve">Kiel, Landeshauptstadt           </t>
  </si>
  <si>
    <t>-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</si>
  <si>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</si>
  <si>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</si>
  <si>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</si>
  <si>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</si>
  <si>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</si>
  <si>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</si>
  <si>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</si>
  <si>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</si>
  <si>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</si>
  <si>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</si>
  <si>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</si>
  <si>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Henstedt-Ulzburg                 </t>
  </si>
  <si>
    <t xml:space="preserve">Reinbek, Stadt                   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</si>
  <si>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</si>
  <si>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</si>
  <si>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</si>
  <si>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</si>
  <si>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</si>
  <si>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 xml:space="preserve">Bad Schwartau, Stadt             </t>
  </si>
  <si>
    <t xml:space="preserve">Mölln, Stadt                     </t>
  </si>
  <si>
    <t xml:space="preserve">Eutin, Stadt                     </t>
  </si>
  <si>
    <t>Neustadt in Holstein, Stadt</t>
  </si>
  <si>
    <t>Bad Segeberg, Stadt</t>
  </si>
  <si>
    <t xml:space="preserve">Glinde, Stadt                    </t>
  </si>
  <si>
    <t xml:space="preserve">Halstenbek                       </t>
  </si>
  <si>
    <t xml:space="preserve">Preetz, Stadt                    </t>
  </si>
  <si>
    <t xml:space="preserve">Schwarzenbek, Stadt              </t>
  </si>
  <si>
    <t xml:space="preserve">Bargteheide, Stadt               </t>
  </si>
  <si>
    <t xml:space="preserve">Ratzeburg, Stadt                 </t>
  </si>
  <si>
    <t xml:space="preserve">Bad Bramstedt, Stadt             </t>
  </si>
  <si>
    <t>Fehmarn, Stadt</t>
  </si>
  <si>
    <t xml:space="preserve">Barsbüttel                       </t>
  </si>
  <si>
    <t>Glückstadt, Stadt</t>
  </si>
  <si>
    <t xml:space="preserve">Lauenburg/Elbe, Stadt            </t>
  </si>
  <si>
    <t xml:space="preserve">Scharbeutz                       </t>
  </si>
  <si>
    <t xml:space="preserve">Harrislee                        </t>
  </si>
  <si>
    <t xml:space="preserve">Malente                          </t>
  </si>
  <si>
    <t>Büdelsdorf, Stadt</t>
  </si>
  <si>
    <t>Die Bevölkerungsentwicklung in Hamburg und Schleswig-Holstein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</si>
  <si>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</si>
  <si>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</si>
  <si>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</si>
  <si>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</si>
  <si>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</si>
  <si>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</si>
  <si>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</si>
  <si>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</si>
  <si>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</si>
  <si>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</si>
  <si>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</si>
  <si>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</si>
  <si>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</si>
  <si>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</si>
  <si>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</si>
  <si>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</si>
  <si>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</si>
  <si>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</si>
  <si>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</si>
  <si>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</si>
  <si>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</si>
  <si>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</si>
  <si>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</si>
  <si>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</si>
  <si>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deutsch</t>
  </si>
  <si>
    <t>nicht-
deutsch</t>
  </si>
  <si>
    <t>Eimsbüttel</t>
  </si>
  <si>
    <t>Hamburg-Nord</t>
  </si>
  <si>
    <t>Wandsbek</t>
  </si>
  <si>
    <t>Bergedorf</t>
  </si>
  <si>
    <t>Hamburg</t>
  </si>
  <si>
    <t>Bezirk</t>
  </si>
  <si>
    <t>Generelle Angaben für  a l l e  Tabellen des Statistischen Berichts   A I 1 -  v j</t>
  </si>
  <si>
    <t>Schleswig-Holstein</t>
  </si>
  <si>
    <r>
      <t xml:space="preserve">Die Bevölkerungsentwicklung in </t>
    </r>
    <r>
      <rPr>
        <b/>
        <sz val="11"/>
        <rFont val="Arial"/>
        <family val="2"/>
      </rPr>
      <t>Schleswig-Holstein</t>
    </r>
  </si>
  <si>
    <r>
      <t xml:space="preserve">Die Bevölkerungsentwicklung in </t>
    </r>
    <r>
      <rPr>
        <b/>
        <sz val="11"/>
        <rFont val="Arial"/>
        <family val="2"/>
      </rPr>
      <t>Hamburg</t>
    </r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</si>
  <si>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</si>
  <si>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2  aufgrund von Gebietsänderungen und bestandsrelevanten Korrekturen</t>
  </si>
  <si>
    <t>sonstige Veränderung 2</t>
  </si>
  <si>
    <t>Ausgabedatum</t>
  </si>
  <si>
    <t>Tornesch, Stadt</t>
  </si>
  <si>
    <t>Plön, Stadt</t>
  </si>
  <si>
    <t>Rellingen</t>
  </si>
  <si>
    <t>Kaltenkirchen, Stadt</t>
  </si>
  <si>
    <t>Schenefeld, Stadt</t>
  </si>
  <si>
    <t>Uetersen, Stadt</t>
  </si>
  <si>
    <t xml:space="preserve">Stockelsdorf                     </t>
  </si>
  <si>
    <t xml:space="preserve">Wentorf bei Hamburg, Stadt            </t>
  </si>
  <si>
    <t>Kronshagen</t>
  </si>
  <si>
    <t>Hamburg-Mitte 1</t>
  </si>
  <si>
    <t>Altona 1</t>
  </si>
  <si>
    <t>Harburg 1</t>
  </si>
  <si>
    <t>1  Gebiebtsstandsänderung am 01.03.2009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</si>
</sst>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  <numFmt numFmtId="196" formatCode="0\ 000\ 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b/>
      <sz val="12"/>
      <color indexed="39"/>
      <name val="Arial"/>
      <family val="2"/>
    </font>
    <font>
      <sz val="10"/>
      <name val="Helvetica"/>
      <family val="2"/>
    </font>
    <font>
      <sz val="9"/>
      <name val="Helvetica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2" borderId="1" xfId="0" applyFont="1" applyFill="1" applyBorder="1" applyAlignment="1" applyProtection="1">
      <alignment horizontal="centerContinuous"/>
      <protection hidden="1"/>
    </xf>
    <xf numFmtId="0" fontId="0" fillId="2" borderId="2" xfId="0" applyFont="1" applyFill="1" applyBorder="1" applyAlignment="1" applyProtection="1">
      <alignment/>
      <protection hidden="1"/>
    </xf>
    <xf numFmtId="172" fontId="0" fillId="2" borderId="0" xfId="0" applyNumberFormat="1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 horizontal="centerContinuous" vertical="center" wrapText="1"/>
      <protection hidden="1"/>
    </xf>
    <xf numFmtId="0" fontId="0" fillId="2" borderId="1" xfId="0" applyFill="1" applyBorder="1" applyAlignment="1" applyProtection="1">
      <alignment horizontal="centerContinuous" wrapText="1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 horizontal="centerContinuous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172" fontId="0" fillId="2" borderId="0" xfId="0" applyNumberFormat="1" applyFont="1" applyFill="1" applyAlignment="1" applyProtection="1">
      <alignment horizontal="centerContinuous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175" fontId="0" fillId="0" borderId="0" xfId="0" applyNumberFormat="1" applyFont="1" applyFill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0" fillId="2" borderId="8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2" borderId="6" xfId="0" applyFont="1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 horizontal="center" vertical="top"/>
      <protection hidden="1"/>
    </xf>
    <xf numFmtId="0" fontId="1" fillId="2" borderId="0" xfId="0" applyFont="1" applyFill="1" applyBorder="1" applyAlignment="1" applyProtection="1">
      <alignment horizontal="centerContinuous" vertical="center" wrapText="1"/>
      <protection hidden="1"/>
    </xf>
    <xf numFmtId="0" fontId="10" fillId="2" borderId="0" xfId="0" applyFont="1" applyFill="1" applyAlignment="1" applyProtection="1">
      <alignment/>
      <protection hidden="1"/>
    </xf>
    <xf numFmtId="175" fontId="0" fillId="0" borderId="0" xfId="0" applyNumberFormat="1" applyAlignment="1" applyProtection="1">
      <alignment/>
      <protection hidden="1"/>
    </xf>
    <xf numFmtId="0" fontId="0" fillId="2" borderId="5" xfId="0" applyFill="1" applyBorder="1" applyAlignment="1" applyProtection="1">
      <alignment horizontal="center" wrapText="1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0" fillId="0" borderId="5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2" borderId="1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0" fillId="2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175" fontId="15" fillId="0" borderId="0" xfId="20" applyNumberFormat="1" applyFont="1" applyAlignment="1" applyProtection="1">
      <alignment horizontal="right"/>
      <protection locked="0"/>
    </xf>
    <xf numFmtId="175" fontId="0" fillId="0" borderId="0" xfId="0" applyNumberFormat="1" applyAlignment="1" applyProtection="1">
      <alignment/>
      <protection locked="0"/>
    </xf>
    <xf numFmtId="175" fontId="0" fillId="2" borderId="0" xfId="0" applyNumberFormat="1" applyFont="1" applyFill="1" applyAlignment="1" applyProtection="1">
      <alignment/>
      <protection/>
    </xf>
    <xf numFmtId="3" fontId="0" fillId="2" borderId="0" xfId="0" applyNumberFormat="1" applyFill="1" applyAlignment="1" applyProtection="1">
      <alignment/>
      <protection/>
    </xf>
    <xf numFmtId="3" fontId="1" fillId="2" borderId="0" xfId="0" applyNumberFormat="1" applyFont="1" applyFill="1" applyAlignment="1" applyProtection="1">
      <alignment/>
      <protection/>
    </xf>
    <xf numFmtId="183" fontId="0" fillId="2" borderId="0" xfId="0" applyNumberFormat="1" applyFill="1" applyAlignment="1" applyProtection="1">
      <alignment/>
      <protection/>
    </xf>
    <xf numFmtId="183" fontId="1" fillId="2" borderId="0" xfId="0" applyNumberFormat="1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49" fontId="0" fillId="0" borderId="0" xfId="0" applyAlignment="1" applyProtection="1">
      <alignment horizontal="left"/>
      <protection locked="0"/>
    </xf>
    <xf numFmtId="184" fontId="0" fillId="0" borderId="12" xfId="0" applyNumberFormat="1" applyFont="1" applyBorder="1" applyAlignment="1" applyProtection="1">
      <alignment/>
      <protection locked="0"/>
    </xf>
    <xf numFmtId="184" fontId="0" fillId="0" borderId="0" xfId="0" applyNumberFormat="1" applyAlignment="1" applyProtection="1">
      <alignment/>
      <protection locked="0"/>
    </xf>
    <xf numFmtId="184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0" xfId="0" applyFont="1" applyAlignment="1" applyProtection="1" quotePrefix="1">
      <alignment/>
      <protection locked="0"/>
    </xf>
    <xf numFmtId="0" fontId="1" fillId="0" borderId="0" xfId="0" applyFont="1" applyAlignment="1" applyProtection="1">
      <alignment/>
      <protection locked="0"/>
    </xf>
    <xf numFmtId="184" fontId="1" fillId="0" borderId="0" xfId="0" applyNumberFormat="1" applyFont="1" applyAlignment="1" applyProtection="1">
      <alignment/>
      <protection locked="0"/>
    </xf>
    <xf numFmtId="0" fontId="9" fillId="6" borderId="0" xfId="0" applyFont="1" applyFill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6" borderId="13" xfId="0" applyFill="1" applyBorder="1" applyAlignment="1" applyProtection="1">
      <alignment/>
      <protection/>
    </xf>
    <xf numFmtId="0" fontId="0" fillId="6" borderId="7" xfId="0" applyFill="1" applyBorder="1" applyAlignment="1" applyProtection="1">
      <alignment/>
      <protection/>
    </xf>
    <xf numFmtId="0" fontId="0" fillId="6" borderId="5" xfId="0" applyFill="1" applyBorder="1" applyAlignment="1" applyProtection="1">
      <alignment/>
      <protection/>
    </xf>
    <xf numFmtId="0" fontId="0" fillId="6" borderId="12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49" fontId="0" fillId="6" borderId="0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 quotePrefix="1">
      <alignment/>
      <protection/>
    </xf>
    <xf numFmtId="0" fontId="0" fillId="6" borderId="14" xfId="0" applyFill="1" applyBorder="1" applyAlignment="1" applyProtection="1">
      <alignment/>
      <protection/>
    </xf>
    <xf numFmtId="0" fontId="0" fillId="6" borderId="3" xfId="0" applyFill="1" applyBorder="1" applyAlignment="1" applyProtection="1">
      <alignment/>
      <protection/>
    </xf>
    <xf numFmtId="0" fontId="1" fillId="6" borderId="12" xfId="0" applyFont="1" applyFill="1" applyBorder="1" applyAlignment="1" applyProtection="1">
      <alignment/>
      <protection/>
    </xf>
    <xf numFmtId="0" fontId="7" fillId="6" borderId="0" xfId="0" applyFont="1" applyFill="1" applyBorder="1" applyAlignment="1" applyProtection="1">
      <alignment horizontal="centerContinuous"/>
      <protection/>
    </xf>
    <xf numFmtId="0" fontId="7" fillId="6" borderId="2" xfId="0" applyFont="1" applyFill="1" applyBorder="1" applyAlignment="1" applyProtection="1">
      <alignment horizontal="centerContinuous"/>
      <protection/>
    </xf>
    <xf numFmtId="0" fontId="9" fillId="6" borderId="12" xfId="0" applyFont="1" applyFill="1" applyBorder="1" applyAlignment="1" applyProtection="1">
      <alignment horizontal="left"/>
      <protection/>
    </xf>
    <xf numFmtId="0" fontId="0" fillId="6" borderId="0" xfId="0" applyFont="1" applyFill="1" applyBorder="1" applyAlignment="1" applyProtection="1">
      <alignment/>
      <protection/>
    </xf>
    <xf numFmtId="0" fontId="0" fillId="6" borderId="2" xfId="0" applyFont="1" applyFill="1" applyBorder="1" applyAlignment="1" applyProtection="1">
      <alignment/>
      <protection/>
    </xf>
    <xf numFmtId="0" fontId="0" fillId="6" borderId="3" xfId="0" applyFont="1" applyFill="1" applyBorder="1" applyAlignment="1" applyProtection="1">
      <alignment/>
      <protection/>
    </xf>
    <xf numFmtId="0" fontId="0" fillId="6" borderId="4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7" borderId="15" xfId="0" applyFill="1" applyBorder="1" applyAlignment="1" applyProtection="1">
      <alignment/>
      <protection/>
    </xf>
    <xf numFmtId="0" fontId="0" fillId="7" borderId="16" xfId="0" applyFill="1" applyBorder="1" applyAlignment="1" applyProtection="1">
      <alignment horizontal="centerContinuous"/>
      <protection/>
    </xf>
    <xf numFmtId="0" fontId="0" fillId="7" borderId="17" xfId="0" applyFill="1" applyBorder="1" applyAlignment="1" applyProtection="1">
      <alignment horizontal="centerContinuous"/>
      <protection/>
    </xf>
    <xf numFmtId="0" fontId="14" fillId="7" borderId="18" xfId="0" applyFont="1" applyFill="1" applyBorder="1" applyAlignment="1" applyProtection="1">
      <alignment horizontal="centerContinuous" vertical="center"/>
      <protection/>
    </xf>
    <xf numFmtId="0" fontId="0" fillId="7" borderId="0" xfId="0" applyFill="1" applyBorder="1" applyAlignment="1" applyProtection="1">
      <alignment horizontal="centerContinuous" vertical="center"/>
      <protection/>
    </xf>
    <xf numFmtId="0" fontId="0" fillId="7" borderId="19" xfId="0" applyFill="1" applyBorder="1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0" fillId="7" borderId="18" xfId="0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0" fillId="7" borderId="19" xfId="0" applyFill="1" applyBorder="1" applyAlignment="1" applyProtection="1">
      <alignment/>
      <protection/>
    </xf>
    <xf numFmtId="0" fontId="4" fillId="7" borderId="0" xfId="0" applyFont="1" applyFill="1" applyBorder="1" applyAlignment="1" applyProtection="1">
      <alignment horizontal="right"/>
      <protection/>
    </xf>
    <xf numFmtId="180" fontId="4" fillId="0" borderId="20" xfId="0" applyNumberFormat="1" applyFont="1" applyFill="1" applyBorder="1" applyAlignment="1" applyProtection="1">
      <alignment horizontal="center"/>
      <protection/>
    </xf>
    <xf numFmtId="0" fontId="5" fillId="7" borderId="0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0" fillId="7" borderId="22" xfId="0" applyFill="1" applyBorder="1" applyAlignment="1" applyProtection="1">
      <alignment/>
      <protection/>
    </xf>
    <xf numFmtId="0" fontId="0" fillId="7" borderId="23" xfId="0" applyFill="1" applyBorder="1" applyAlignment="1" applyProtection="1">
      <alignment/>
      <protection/>
    </xf>
    <xf numFmtId="0" fontId="0" fillId="7" borderId="24" xfId="0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centerContinuous"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0" fillId="2" borderId="10" xfId="0" applyFont="1" applyFill="1" applyBorder="1" applyAlignment="1" applyProtection="1">
      <alignment horizontal="center" vertical="top"/>
      <protection hidden="1"/>
    </xf>
    <xf numFmtId="175" fontId="0" fillId="0" borderId="0" xfId="20" applyNumberFormat="1" applyFont="1" applyProtection="1">
      <alignment/>
      <protection locked="0"/>
    </xf>
    <xf numFmtId="175" fontId="0" fillId="0" borderId="0" xfId="0" applyNumberFormat="1" applyFont="1" applyAlignment="1" applyProtection="1">
      <alignment/>
      <protection locked="0"/>
    </xf>
    <xf numFmtId="175" fontId="0" fillId="2" borderId="0" xfId="20" applyNumberFormat="1" applyFont="1" applyFill="1" applyProtection="1">
      <alignment/>
      <protection/>
    </xf>
    <xf numFmtId="184" fontId="0" fillId="0" borderId="0" xfId="0" applyNumberFormat="1" applyFont="1" applyBorder="1" applyAlignment="1" applyProtection="1">
      <alignment/>
      <protection locked="0"/>
    </xf>
    <xf numFmtId="175" fontId="0" fillId="0" borderId="0" xfId="20" applyNumberFormat="1" applyFont="1" applyFill="1" applyBorder="1" applyProtection="1">
      <alignment/>
      <protection locked="0"/>
    </xf>
    <xf numFmtId="175" fontId="0" fillId="0" borderId="0" xfId="20" applyNumberFormat="1" applyFont="1" applyAlignment="1" applyProtection="1">
      <alignment horizontal="right"/>
      <protection locked="0"/>
    </xf>
    <xf numFmtId="175" fontId="0" fillId="0" borderId="0" xfId="20" applyNumberFormat="1" applyFont="1" applyFill="1" applyProtection="1">
      <alignment/>
      <protection locked="0"/>
    </xf>
    <xf numFmtId="0" fontId="8" fillId="6" borderId="3" xfId="18" applyFont="1" applyFill="1" applyBorder="1" applyAlignment="1" applyProtection="1">
      <alignment horizontal="left"/>
      <protection/>
    </xf>
    <xf numFmtId="0" fontId="13" fillId="6" borderId="3" xfId="18" applyFont="1" applyFill="1" applyBorder="1" applyAlignment="1" applyProtection="1">
      <alignment horizontal="left"/>
      <protection/>
    </xf>
    <xf numFmtId="0" fontId="13" fillId="6" borderId="4" xfId="18" applyFont="1" applyFill="1" applyBorder="1" applyAlignment="1" applyProtection="1">
      <alignment horizontal="left"/>
      <protection/>
    </xf>
    <xf numFmtId="0" fontId="0" fillId="6" borderId="0" xfId="0" applyFill="1" applyBorder="1" applyAlignment="1" applyProtection="1">
      <alignment horizontal="left" vertical="top" wrapText="1"/>
      <protection/>
    </xf>
    <xf numFmtId="0" fontId="0" fillId="6" borderId="2" xfId="0" applyFill="1" applyBorder="1" applyAlignment="1" applyProtection="1">
      <alignment horizontal="left" vertical="top" wrapText="1"/>
      <protection/>
    </xf>
    <xf numFmtId="185" fontId="0" fillId="0" borderId="11" xfId="0" applyNumberFormat="1" applyFont="1" applyFill="1" applyBorder="1" applyAlignment="1" applyProtection="1">
      <alignment horizontal="left"/>
      <protection/>
    </xf>
    <xf numFmtId="185" fontId="0" fillId="0" borderId="8" xfId="0" applyNumberFormat="1" applyFont="1" applyFill="1" applyBorder="1" applyAlignment="1" applyProtection="1">
      <alignment horizontal="left"/>
      <protection/>
    </xf>
    <xf numFmtId="49" fontId="0" fillId="0" borderId="7" xfId="0" applyNumberFormat="1" applyFill="1" applyBorder="1" applyAlignment="1" applyProtection="1">
      <alignment horizontal="left"/>
      <protection/>
    </xf>
    <xf numFmtId="49" fontId="0" fillId="0" borderId="7" xfId="0" applyNumberFormat="1" applyFill="1" applyBorder="1" applyAlignment="1" applyProtection="1" quotePrefix="1">
      <alignment horizontal="left"/>
      <protection/>
    </xf>
    <xf numFmtId="49" fontId="0" fillId="0" borderId="5" xfId="0" applyNumberFormat="1" applyFill="1" applyBorder="1" applyAlignment="1" applyProtection="1" quotePrefix="1">
      <alignment horizontal="left"/>
      <protection/>
    </xf>
    <xf numFmtId="49" fontId="0" fillId="0" borderId="0" xfId="0" applyNumberFormat="1" applyFill="1" applyBorder="1" applyAlignment="1" applyProtection="1">
      <alignment horizontal="left"/>
      <protection/>
    </xf>
    <xf numFmtId="49" fontId="0" fillId="0" borderId="0" xfId="0" applyNumberFormat="1" applyFill="1" applyBorder="1" applyAlignment="1" applyProtection="1" quotePrefix="1">
      <alignment horizontal="left"/>
      <protection/>
    </xf>
    <xf numFmtId="49" fontId="0" fillId="0" borderId="2" xfId="0" applyNumberFormat="1" applyFill="1" applyBorder="1" applyAlignment="1" applyProtection="1" quotePrefix="1">
      <alignment horizontal="left"/>
      <protection/>
    </xf>
    <xf numFmtId="0" fontId="0" fillId="0" borderId="3" xfId="0" applyBorder="1" applyAlignment="1" applyProtection="1">
      <alignment/>
      <protection/>
    </xf>
    <xf numFmtId="0" fontId="0" fillId="0" borderId="3" xfId="0" applyBorder="1" applyAlignment="1" applyProtection="1" quotePrefix="1">
      <alignment/>
      <protection/>
    </xf>
    <xf numFmtId="0" fontId="0" fillId="0" borderId="4" xfId="0" applyBorder="1" applyAlignment="1" applyProtection="1" quotePrefix="1">
      <alignment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Monatlicher Berich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A31" sqref="A31"/>
    </sheetView>
  </sheetViews>
  <sheetFormatPr defaultColWidth="11.421875" defaultRowHeight="12.75"/>
  <cols>
    <col min="1" max="1" width="17.28125" style="85" customWidth="1"/>
    <col min="2" max="4" width="11.8515625" style="85" customWidth="1"/>
    <col min="5" max="5" width="12.421875" style="85" customWidth="1"/>
    <col min="6" max="8" width="11.8515625" style="85" customWidth="1"/>
    <col min="9" max="16384" width="11.421875" style="85" customWidth="1"/>
  </cols>
  <sheetData>
    <row r="1" spans="1:8" ht="15">
      <c r="A1" s="82" t="s">
        <v>91</v>
      </c>
      <c r="B1" s="83"/>
      <c r="C1" s="83"/>
      <c r="D1" s="83"/>
      <c r="E1" s="83"/>
      <c r="F1" s="83"/>
      <c r="G1" s="83"/>
      <c r="H1" s="84"/>
    </row>
    <row r="2" spans="1:8" ht="12.75">
      <c r="A2" s="83" t="s">
        <v>97</v>
      </c>
      <c r="B2" s="83"/>
      <c r="C2" s="83"/>
      <c r="D2" s="83"/>
      <c r="E2" s="83"/>
      <c r="F2" s="83"/>
      <c r="G2" s="83"/>
      <c r="H2" s="84"/>
    </row>
    <row r="3" spans="1:8" ht="12.75">
      <c r="A3" s="131" t="s">
        <v>99</v>
      </c>
      <c r="B3" s="131"/>
      <c r="C3" s="83"/>
      <c r="D3" s="83"/>
      <c r="E3" s="83"/>
      <c r="F3" s="83"/>
      <c r="G3" s="83"/>
      <c r="H3" s="84"/>
    </row>
    <row r="4" spans="1:8" ht="12.75">
      <c r="A4" s="86" t="s">
        <v>100</v>
      </c>
      <c r="B4" s="87" t="s">
        <v>98</v>
      </c>
      <c r="C4" s="87"/>
      <c r="D4" s="88"/>
      <c r="E4" s="87" t="s">
        <v>107</v>
      </c>
      <c r="F4" s="87" t="s">
        <v>106</v>
      </c>
      <c r="G4" s="87"/>
      <c r="H4" s="88"/>
    </row>
    <row r="5" spans="1:8" ht="12.75">
      <c r="A5" s="89" t="s">
        <v>101</v>
      </c>
      <c r="B5" s="90" t="s">
        <v>102</v>
      </c>
      <c r="C5" s="90"/>
      <c r="D5" s="84"/>
      <c r="E5" s="90" t="s">
        <v>101</v>
      </c>
      <c r="F5" s="90" t="s">
        <v>108</v>
      </c>
      <c r="G5" s="90"/>
      <c r="H5" s="84"/>
    </row>
    <row r="6" spans="1:8" ht="12.75">
      <c r="A6" s="89" t="s">
        <v>96</v>
      </c>
      <c r="B6" s="91" t="s">
        <v>103</v>
      </c>
      <c r="C6" s="90"/>
      <c r="D6" s="84"/>
      <c r="E6" s="90" t="s">
        <v>96</v>
      </c>
      <c r="F6" s="91" t="s">
        <v>109</v>
      </c>
      <c r="G6" s="92"/>
      <c r="H6" s="84"/>
    </row>
    <row r="7" spans="1:8" ht="12.75">
      <c r="A7" s="89" t="s">
        <v>95</v>
      </c>
      <c r="B7" s="91" t="s">
        <v>104</v>
      </c>
      <c r="C7" s="90"/>
      <c r="D7" s="84"/>
      <c r="E7" s="90" t="s">
        <v>95</v>
      </c>
      <c r="F7" s="91" t="s">
        <v>110</v>
      </c>
      <c r="G7" s="92"/>
      <c r="H7" s="84"/>
    </row>
    <row r="8" spans="1:8" ht="12.75">
      <c r="A8" s="93" t="s">
        <v>94</v>
      </c>
      <c r="B8" s="132" t="s">
        <v>105</v>
      </c>
      <c r="C8" s="132"/>
      <c r="D8" s="133"/>
      <c r="E8" s="94" t="s">
        <v>94</v>
      </c>
      <c r="F8" s="132" t="s">
        <v>111</v>
      </c>
      <c r="G8" s="132"/>
      <c r="H8" s="133"/>
    </row>
    <row r="9" spans="1:8" ht="12.75">
      <c r="A9" s="86"/>
      <c r="B9" s="87"/>
      <c r="C9" s="87"/>
      <c r="D9" s="87"/>
      <c r="E9" s="87"/>
      <c r="F9" s="87"/>
      <c r="G9" s="87"/>
      <c r="H9" s="88"/>
    </row>
    <row r="10" spans="1:8" ht="12.75">
      <c r="A10" s="95" t="s">
        <v>92</v>
      </c>
      <c r="B10" s="90"/>
      <c r="C10" s="90"/>
      <c r="D10" s="90"/>
      <c r="E10" s="90"/>
      <c r="F10" s="90"/>
      <c r="G10" s="90"/>
      <c r="H10" s="84"/>
    </row>
    <row r="11" spans="1:8" ht="18">
      <c r="A11" s="95" t="str">
        <f>"A I 1 - vj "&amp;Quartal&amp;"/"&amp;TEXT(Jahr,"00")</f>
        <v>A I 1 - vj 1/08</v>
      </c>
      <c r="B11" s="90"/>
      <c r="C11" s="96"/>
      <c r="D11" s="96"/>
      <c r="E11" s="96"/>
      <c r="F11" s="96"/>
      <c r="G11" s="96"/>
      <c r="H11" s="97"/>
    </row>
    <row r="12" spans="1:8" ht="18">
      <c r="A12" s="98" t="s">
        <v>90</v>
      </c>
      <c r="B12" s="90"/>
      <c r="C12" s="96"/>
      <c r="D12" s="96"/>
      <c r="E12" s="96"/>
      <c r="F12" s="96"/>
      <c r="G12" s="96"/>
      <c r="H12" s="97"/>
    </row>
    <row r="13" spans="1:8" ht="15">
      <c r="A13" s="98" t="str">
        <f>"im "&amp;Quartal&amp;". Vierteljahr "&amp;Jahr+2000</f>
        <v>im 1. Vierteljahr 2008</v>
      </c>
      <c r="B13" s="99"/>
      <c r="C13" s="99"/>
      <c r="D13" s="99"/>
      <c r="E13" s="99"/>
      <c r="F13" s="99"/>
      <c r="G13" s="99"/>
      <c r="H13" s="100"/>
    </row>
    <row r="14" spans="1:8" ht="12.75">
      <c r="A14" s="89"/>
      <c r="B14" s="99"/>
      <c r="C14" s="99"/>
      <c r="D14" s="99"/>
      <c r="E14" s="99"/>
      <c r="F14" s="99"/>
      <c r="G14" s="99"/>
      <c r="H14" s="100"/>
    </row>
    <row r="15" spans="1:8" ht="12.75">
      <c r="A15" s="89" t="s">
        <v>93</v>
      </c>
      <c r="B15" s="99"/>
      <c r="C15" s="83"/>
      <c r="D15" s="83"/>
      <c r="E15" s="83"/>
      <c r="F15" s="83"/>
      <c r="G15" s="99" t="s">
        <v>130</v>
      </c>
      <c r="H15" s="84"/>
    </row>
    <row r="16" spans="1:8" ht="12.75">
      <c r="A16" s="86" t="s">
        <v>96</v>
      </c>
      <c r="B16" s="138" t="s">
        <v>112</v>
      </c>
      <c r="C16" s="139"/>
      <c r="D16" s="139"/>
      <c r="E16" s="140"/>
      <c r="F16" s="83"/>
      <c r="G16" s="136">
        <v>40220</v>
      </c>
      <c r="H16" s="137"/>
    </row>
    <row r="17" spans="1:8" ht="12.75">
      <c r="A17" s="89" t="s">
        <v>95</v>
      </c>
      <c r="B17" s="141" t="s">
        <v>113</v>
      </c>
      <c r="C17" s="142"/>
      <c r="D17" s="142"/>
      <c r="E17" s="143"/>
      <c r="F17" s="90"/>
      <c r="G17" s="99"/>
      <c r="H17" s="84"/>
    </row>
    <row r="18" spans="1:8" ht="12.75">
      <c r="A18" s="93" t="s">
        <v>94</v>
      </c>
      <c r="B18" s="144" t="s">
        <v>114</v>
      </c>
      <c r="C18" s="145"/>
      <c r="D18" s="145"/>
      <c r="E18" s="146"/>
      <c r="F18" s="99"/>
      <c r="G18" s="99"/>
      <c r="H18" s="100"/>
    </row>
    <row r="19" spans="1:8" ht="12.75">
      <c r="A19" s="89"/>
      <c r="B19" s="90"/>
      <c r="C19" s="99"/>
      <c r="D19" s="99"/>
      <c r="E19" s="99"/>
      <c r="F19" s="99"/>
      <c r="G19" s="99"/>
      <c r="H19" s="100"/>
    </row>
    <row r="20" spans="1:8" ht="38.25" customHeight="1">
      <c r="A20" s="134" t="s">
        <v>127</v>
      </c>
      <c r="B20" s="134"/>
      <c r="C20" s="134"/>
      <c r="D20" s="134"/>
      <c r="E20" s="134"/>
      <c r="F20" s="134"/>
      <c r="G20" s="134"/>
      <c r="H20" s="135"/>
    </row>
    <row r="21" spans="1:8" ht="12.75">
      <c r="A21" s="94"/>
      <c r="B21" s="94"/>
      <c r="C21" s="101"/>
      <c r="D21" s="101"/>
      <c r="E21" s="101"/>
      <c r="F21" s="101"/>
      <c r="G21" s="101"/>
      <c r="H21" s="102"/>
    </row>
    <row r="22" spans="2:8" ht="12.75">
      <c r="B22" s="103"/>
      <c r="C22" s="103"/>
      <c r="D22" s="103"/>
      <c r="E22" s="103"/>
      <c r="F22" s="103"/>
      <c r="G22" s="103"/>
      <c r="H22" s="103"/>
    </row>
    <row r="23" spans="2:8" ht="13.5" hidden="1" thickBot="1">
      <c r="B23" s="103"/>
      <c r="C23" s="103"/>
      <c r="D23" s="103"/>
      <c r="E23" s="103"/>
      <c r="F23" s="103"/>
      <c r="G23" s="103"/>
      <c r="H23" s="103"/>
    </row>
    <row r="24" spans="1:8" ht="13.5" hidden="1" thickTop="1">
      <c r="A24" s="104"/>
      <c r="B24" s="105"/>
      <c r="C24" s="105"/>
      <c r="D24" s="105"/>
      <c r="E24" s="105"/>
      <c r="F24" s="105"/>
      <c r="G24" s="105"/>
      <c r="H24" s="106"/>
    </row>
    <row r="25" spans="1:8" s="110" customFormat="1" ht="20.25" customHeight="1" hidden="1">
      <c r="A25" s="107" t="s">
        <v>123</v>
      </c>
      <c r="B25" s="108"/>
      <c r="C25" s="108"/>
      <c r="D25" s="108"/>
      <c r="E25" s="108"/>
      <c r="F25" s="108"/>
      <c r="G25" s="108"/>
      <c r="H25" s="109"/>
    </row>
    <row r="26" spans="1:8" ht="6.75" customHeight="1" hidden="1">
      <c r="A26" s="111"/>
      <c r="B26" s="112"/>
      <c r="C26" s="112"/>
      <c r="D26" s="112"/>
      <c r="E26" s="112"/>
      <c r="F26" s="112"/>
      <c r="G26" s="112"/>
      <c r="H26" s="113"/>
    </row>
    <row r="27" spans="1:8" ht="15.75" hidden="1">
      <c r="A27" s="111"/>
      <c r="B27" s="114" t="s">
        <v>15</v>
      </c>
      <c r="C27" s="115">
        <v>8</v>
      </c>
      <c r="D27" s="116" t="s">
        <v>16</v>
      </c>
      <c r="E27" s="112"/>
      <c r="F27" s="112"/>
      <c r="G27" s="112"/>
      <c r="H27" s="113"/>
    </row>
    <row r="28" spans="1:8" ht="15.75" hidden="1">
      <c r="A28" s="111"/>
      <c r="B28" s="114" t="s">
        <v>17</v>
      </c>
      <c r="C28" s="117">
        <v>1</v>
      </c>
      <c r="D28" s="112"/>
      <c r="E28" s="112"/>
      <c r="F28" s="112"/>
      <c r="G28" s="112"/>
      <c r="H28" s="113"/>
    </row>
    <row r="29" spans="1:8" ht="13.5" hidden="1" thickBot="1">
      <c r="A29" s="118"/>
      <c r="B29" s="119"/>
      <c r="C29" s="119"/>
      <c r="D29" s="119"/>
      <c r="E29" s="119"/>
      <c r="F29" s="119"/>
      <c r="G29" s="119"/>
      <c r="H29" s="120"/>
    </row>
    <row r="30" ht="13.5" hidden="1" thickTop="1"/>
  </sheetData>
  <sheetProtection password="C440" sheet="1" objects="1" scenarios="1"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2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A1" sqref="A1"/>
    </sheetView>
  </sheetViews>
  <sheetFormatPr defaultColWidth="11.421875" defaultRowHeight="12.75"/>
  <cols>
    <col min="1" max="1" width="26.140625" style="42" customWidth="1"/>
    <col min="2" max="16384" width="11.421875" style="42" customWidth="1"/>
  </cols>
  <sheetData>
    <row r="1" spans="1:9" ht="18">
      <c r="A1" s="1" t="str">
        <f>'AI1vj'!A11</f>
        <v>A I 1 - vj 1/08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9"/>
      <c r="C2" s="19"/>
      <c r="D2" s="19"/>
      <c r="E2" s="19"/>
      <c r="F2" s="19"/>
      <c r="G2" s="19"/>
      <c r="H2" s="19"/>
      <c r="I2" s="19"/>
    </row>
    <row r="3" spans="1:9" ht="18">
      <c r="A3" s="40" t="s">
        <v>126</v>
      </c>
      <c r="B3" s="1"/>
      <c r="C3" s="19"/>
      <c r="D3" s="19"/>
      <c r="E3" s="19"/>
      <c r="F3" s="19"/>
      <c r="G3" s="19"/>
      <c r="H3" s="19"/>
      <c r="I3" s="19"/>
    </row>
    <row r="4" spans="1:9" ht="18">
      <c r="A4" s="40" t="str">
        <f>'AI1vj'!A13</f>
        <v>im 1. Vierteljahr 2008</v>
      </c>
      <c r="B4" s="1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121" t="str">
        <f>"1. Bevölkerungsentwicklung in Hamburg "&amp;A4</f>
        <v>1. Bevölkerungsentwicklung in Hamburg im 1. Vierteljahr 2008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46"/>
      <c r="B8" s="122"/>
      <c r="C8" s="122"/>
      <c r="D8" s="122"/>
      <c r="E8" s="3" t="str">
        <f>B9&amp;" bis "&amp;D9</f>
        <v>Januar bis März</v>
      </c>
      <c r="F8" s="3"/>
      <c r="G8" s="3"/>
      <c r="H8" s="3"/>
      <c r="I8" s="3"/>
    </row>
    <row r="9" spans="1:9" ht="25.5">
      <c r="A9" s="38"/>
      <c r="B9" s="123" t="str">
        <f>IF(Quartal=1,"Januar",IF(Quartal=2,"April",IF(Quartal=3,"Juli",IF(Quartal=4,"Oktober",""))))</f>
        <v>Januar</v>
      </c>
      <c r="C9" s="123" t="str">
        <f>IF(Quartal=1,"Februar",IF(Quartal=2,"Mai",IF(Quartal=3,"August",IF(Quartal=4,"November",""))))</f>
        <v>Februar</v>
      </c>
      <c r="D9" s="123" t="str">
        <f>IF(Quartal=1,"März",IF(Quartal=2,"Juni",IF(Quartal=3,"September",IF(Quartal=4,"Dezember",""))))</f>
        <v>März</v>
      </c>
      <c r="E9" s="44" t="s">
        <v>3</v>
      </c>
      <c r="F9" s="44" t="s">
        <v>4</v>
      </c>
      <c r="G9" s="47" t="s">
        <v>5</v>
      </c>
      <c r="H9" s="47" t="s">
        <v>115</v>
      </c>
      <c r="I9" s="45" t="s">
        <v>116</v>
      </c>
    </row>
    <row r="10" spans="1:9" ht="12.75">
      <c r="A10" s="4" t="s">
        <v>6</v>
      </c>
      <c r="B10" s="124">
        <v>1770629</v>
      </c>
      <c r="C10" s="124">
        <v>1771942</v>
      </c>
      <c r="D10" s="124">
        <v>1773218</v>
      </c>
      <c r="E10" s="124">
        <v>1770629</v>
      </c>
      <c r="F10" s="124">
        <v>865859</v>
      </c>
      <c r="G10" s="124">
        <v>904770</v>
      </c>
      <c r="H10" s="124">
        <v>1517174</v>
      </c>
      <c r="I10" s="124">
        <v>253455</v>
      </c>
    </row>
    <row r="11" spans="1:9" ht="12.75">
      <c r="A11" s="4" t="s">
        <v>7</v>
      </c>
      <c r="B11" s="75">
        <v>939</v>
      </c>
      <c r="C11" s="124">
        <v>1247</v>
      </c>
      <c r="D11" s="124">
        <v>1304</v>
      </c>
      <c r="E11" s="37">
        <v>3490</v>
      </c>
      <c r="F11" s="37">
        <v>1733</v>
      </c>
      <c r="G11" s="37">
        <v>1757</v>
      </c>
      <c r="H11" s="124">
        <v>3266</v>
      </c>
      <c r="I11" s="124">
        <v>224</v>
      </c>
    </row>
    <row r="12" spans="1:9" ht="12.75">
      <c r="A12" s="4" t="s">
        <v>8</v>
      </c>
      <c r="B12" s="124">
        <v>1216</v>
      </c>
      <c r="C12" s="124">
        <v>1356</v>
      </c>
      <c r="D12" s="124">
        <v>1331</v>
      </c>
      <c r="E12" s="125">
        <v>3903</v>
      </c>
      <c r="F12" s="37">
        <v>1743</v>
      </c>
      <c r="G12" s="37">
        <v>2160</v>
      </c>
      <c r="H12" s="124">
        <v>3766</v>
      </c>
      <c r="I12" s="124">
        <v>137</v>
      </c>
    </row>
    <row r="13" spans="1:9" ht="12.75">
      <c r="A13" s="4" t="s">
        <v>9</v>
      </c>
      <c r="B13" s="126">
        <f>B11-B12</f>
        <v>-277</v>
      </c>
      <c r="C13" s="126">
        <f aca="true" t="shared" si="0" ref="C13:I13">C11-C12</f>
        <v>-109</v>
      </c>
      <c r="D13" s="126">
        <f t="shared" si="0"/>
        <v>-27</v>
      </c>
      <c r="E13" s="126">
        <f>E11-E12</f>
        <v>-413</v>
      </c>
      <c r="F13" s="126">
        <f>F11-F12</f>
        <v>-10</v>
      </c>
      <c r="G13" s="126">
        <f t="shared" si="0"/>
        <v>-403</v>
      </c>
      <c r="H13" s="126">
        <f t="shared" si="0"/>
        <v>-500</v>
      </c>
      <c r="I13" s="126">
        <f t="shared" si="0"/>
        <v>87</v>
      </c>
    </row>
    <row r="14" spans="1:9" ht="12.75">
      <c r="A14" s="4" t="s">
        <v>10</v>
      </c>
      <c r="B14" s="124">
        <v>7508</v>
      </c>
      <c r="C14" s="124">
        <v>6336</v>
      </c>
      <c r="D14" s="124">
        <v>6558</v>
      </c>
      <c r="E14" s="127">
        <v>20402</v>
      </c>
      <c r="F14" s="127">
        <v>10764</v>
      </c>
      <c r="G14" s="127">
        <v>9638</v>
      </c>
      <c r="H14" s="128">
        <v>14672</v>
      </c>
      <c r="I14" s="128">
        <v>5730</v>
      </c>
    </row>
    <row r="15" spans="1:9" ht="12.75">
      <c r="A15" s="4" t="s">
        <v>11</v>
      </c>
      <c r="B15" s="124">
        <v>5918</v>
      </c>
      <c r="C15" s="124">
        <v>4948</v>
      </c>
      <c r="D15" s="124">
        <v>12815</v>
      </c>
      <c r="E15" s="127">
        <v>23681</v>
      </c>
      <c r="F15" s="127">
        <v>13575</v>
      </c>
      <c r="G15" s="127">
        <v>10106</v>
      </c>
      <c r="H15" s="128">
        <v>12214</v>
      </c>
      <c r="I15" s="128">
        <v>11467</v>
      </c>
    </row>
    <row r="16" spans="1:9" ht="12.75">
      <c r="A16" s="4" t="s">
        <v>9</v>
      </c>
      <c r="B16" s="126">
        <f>B14-B15</f>
        <v>1590</v>
      </c>
      <c r="C16" s="126">
        <f aca="true" t="shared" si="1" ref="C16:I16">C14-C15</f>
        <v>1388</v>
      </c>
      <c r="D16" s="126">
        <f t="shared" si="1"/>
        <v>-6257</v>
      </c>
      <c r="E16" s="126">
        <f>E14-E15</f>
        <v>-3279</v>
      </c>
      <c r="F16" s="126">
        <f>F14-F15</f>
        <v>-2811</v>
      </c>
      <c r="G16" s="126">
        <f t="shared" si="1"/>
        <v>-468</v>
      </c>
      <c r="H16" s="126">
        <f t="shared" si="1"/>
        <v>2458</v>
      </c>
      <c r="I16" s="126">
        <f t="shared" si="1"/>
        <v>-5737</v>
      </c>
    </row>
    <row r="17" spans="1:9" ht="12.75">
      <c r="A17" s="4" t="s">
        <v>129</v>
      </c>
      <c r="B17" s="124">
        <v>0</v>
      </c>
      <c r="C17" s="124">
        <v>-3</v>
      </c>
      <c r="D17" s="124">
        <v>11</v>
      </c>
      <c r="E17" s="37">
        <v>8</v>
      </c>
      <c r="F17" s="129">
        <v>6</v>
      </c>
      <c r="G17" s="37">
        <v>2</v>
      </c>
      <c r="H17" s="37">
        <v>784</v>
      </c>
      <c r="I17" s="37">
        <v>-776</v>
      </c>
    </row>
    <row r="18" spans="1:9" ht="12.75">
      <c r="A18" s="4" t="s">
        <v>12</v>
      </c>
      <c r="B18" s="126">
        <f aca="true" t="shared" si="2" ref="B18:G18">B13+B16+B17</f>
        <v>1313</v>
      </c>
      <c r="C18" s="126">
        <f t="shared" si="2"/>
        <v>1276</v>
      </c>
      <c r="D18" s="126">
        <f t="shared" si="2"/>
        <v>-6273</v>
      </c>
      <c r="E18" s="126">
        <f t="shared" si="2"/>
        <v>-3684</v>
      </c>
      <c r="F18" s="126">
        <f t="shared" si="2"/>
        <v>-2815</v>
      </c>
      <c r="G18" s="126">
        <f t="shared" si="2"/>
        <v>-869</v>
      </c>
      <c r="H18" s="130">
        <v>2738</v>
      </c>
      <c r="I18" s="130">
        <v>-6422</v>
      </c>
    </row>
    <row r="19" spans="1:9" ht="12.75">
      <c r="A19" s="4" t="s">
        <v>13</v>
      </c>
      <c r="B19" s="126">
        <f>B10+B18</f>
        <v>1771942</v>
      </c>
      <c r="C19" s="126">
        <f aca="true" t="shared" si="3" ref="C19:I19">C10+C18</f>
        <v>1773218</v>
      </c>
      <c r="D19" s="126">
        <f t="shared" si="3"/>
        <v>1766945</v>
      </c>
      <c r="E19" s="126">
        <f t="shared" si="3"/>
        <v>1766945</v>
      </c>
      <c r="F19" s="126">
        <f t="shared" si="3"/>
        <v>863044</v>
      </c>
      <c r="G19" s="126">
        <f t="shared" si="3"/>
        <v>903901</v>
      </c>
      <c r="H19" s="126">
        <f t="shared" si="3"/>
        <v>1519912</v>
      </c>
      <c r="I19" s="126">
        <f t="shared" si="3"/>
        <v>247033</v>
      </c>
    </row>
    <row r="20" spans="1:9" ht="12.75">
      <c r="A20" s="38"/>
      <c r="B20" s="5"/>
      <c r="C20" s="5"/>
      <c r="D20" s="5"/>
      <c r="E20" s="5"/>
      <c r="F20" s="5"/>
      <c r="G20" s="5"/>
      <c r="H20" s="5"/>
      <c r="I20" s="5"/>
    </row>
    <row r="21" spans="1:9" ht="12.75">
      <c r="A21" s="43" t="s">
        <v>14</v>
      </c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43" t="s">
        <v>128</v>
      </c>
      <c r="B22" s="27"/>
      <c r="C22" s="27"/>
      <c r="D22" s="27"/>
      <c r="E22" s="27"/>
      <c r="F22" s="27"/>
      <c r="G22" s="27"/>
      <c r="H22" s="27"/>
      <c r="I22" s="27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74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 topLeftCell="A1">
      <selection activeCell="A1" sqref="A1"/>
    </sheetView>
  </sheetViews>
  <sheetFormatPr defaultColWidth="11.421875" defaultRowHeight="12.75"/>
  <cols>
    <col min="1" max="1" width="22.57421875" style="41" customWidth="1"/>
    <col min="2" max="5" width="14.421875" style="41" customWidth="1"/>
    <col min="6" max="6" width="12.140625" style="41" customWidth="1"/>
    <col min="7" max="16384" width="11.421875" style="41" customWidth="1"/>
  </cols>
  <sheetData>
    <row r="1" spans="1:6" ht="18">
      <c r="A1" s="6" t="str">
        <f>'AI1vj'!A11</f>
        <v>A I 1 - vj 1/08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6" ht="18">
      <c r="A3" s="6"/>
      <c r="B3" s="19"/>
      <c r="C3" s="19"/>
      <c r="D3" s="19"/>
      <c r="E3" s="19"/>
      <c r="F3" s="19"/>
    </row>
    <row r="4" spans="1:6" ht="12.75">
      <c r="A4" s="9" t="str">
        <f>"2. Bevölkerung in Hamburg am "&amp;IF(Quartal=1,"31.03.",IF(Quartal=2,"30.06.",IF(Quartal=3,"30.09.",IF(Quartal=4,"31.12.",""))))&amp;Jahr+2000&amp;" nach Bezirken"</f>
        <v>2. Bevölkerung in Hamburg am 31.03.2008 nach Bezirken</v>
      </c>
      <c r="B4" s="7"/>
      <c r="C4" s="7"/>
      <c r="D4" s="7"/>
      <c r="E4" s="7"/>
      <c r="F4" s="7"/>
    </row>
    <row r="5" spans="1:6" ht="12.75">
      <c r="A5" s="6"/>
      <c r="B5" s="6"/>
      <c r="C5" s="6"/>
      <c r="D5" s="6"/>
      <c r="E5" s="6"/>
      <c r="F5" s="6"/>
    </row>
    <row r="6" spans="1:6" ht="25.5">
      <c r="A6" s="53" t="s">
        <v>122</v>
      </c>
      <c r="B6" s="16" t="s">
        <v>19</v>
      </c>
      <c r="C6" s="16" t="s">
        <v>20</v>
      </c>
      <c r="D6" s="16" t="s">
        <v>21</v>
      </c>
      <c r="E6" s="13" t="str">
        <f>"Veränderung gegenüber "&amp;IF(Quartal=1,"31.03.",IF(Quartal=2,"30.06.",IF(Quartal=3,"30.09.",IF(Quartal=4,"31.12.",""))))&amp;Jahr+1999</f>
        <v>Veränderung gegenüber 31.03.2007</v>
      </c>
      <c r="F6" s="14"/>
    </row>
    <row r="7" spans="1:6" ht="12.75">
      <c r="A7" s="20"/>
      <c r="B7" s="11"/>
      <c r="C7" s="11"/>
      <c r="D7" s="11"/>
      <c r="E7" s="15" t="s">
        <v>23</v>
      </c>
      <c r="F7" s="10" t="s">
        <v>24</v>
      </c>
    </row>
    <row r="8" spans="1:6" ht="12.75">
      <c r="A8" s="12" t="s">
        <v>140</v>
      </c>
      <c r="B8" s="65">
        <f>C8+D8</f>
        <v>287539</v>
      </c>
      <c r="C8" s="25">
        <v>151534</v>
      </c>
      <c r="D8" s="25">
        <v>136005</v>
      </c>
      <c r="E8" s="71">
        <v>46061</v>
      </c>
      <c r="F8" s="67">
        <f>E8*100/(B8-E8)</f>
        <v>19.07461549292275</v>
      </c>
    </row>
    <row r="9" spans="1:6" ht="12.75">
      <c r="A9" s="12" t="s">
        <v>141</v>
      </c>
      <c r="B9" s="65">
        <f aca="true" t="shared" si="0" ref="B9:B15">C9+D9</f>
        <v>257017</v>
      </c>
      <c r="C9" s="25">
        <v>125601</v>
      </c>
      <c r="D9" s="25">
        <v>131416</v>
      </c>
      <c r="E9" s="71">
        <v>8360</v>
      </c>
      <c r="F9" s="67">
        <f aca="true" t="shared" si="1" ref="F9:F15">E9*100/(B9-E9)</f>
        <v>3.3620609916471285</v>
      </c>
    </row>
    <row r="10" spans="1:6" ht="12.75">
      <c r="A10" s="12" t="s">
        <v>117</v>
      </c>
      <c r="B10" s="65">
        <f t="shared" si="0"/>
        <v>251616</v>
      </c>
      <c r="C10" s="25">
        <v>119293</v>
      </c>
      <c r="D10" s="25">
        <v>132323</v>
      </c>
      <c r="E10" s="71">
        <v>1028</v>
      </c>
      <c r="F10" s="67">
        <f t="shared" si="1"/>
        <v>0.4102351269813399</v>
      </c>
    </row>
    <row r="11" spans="1:6" ht="12.75">
      <c r="A11" s="12" t="s">
        <v>118</v>
      </c>
      <c r="B11" s="65">
        <f t="shared" si="0"/>
        <v>287230</v>
      </c>
      <c r="C11" s="25">
        <v>136134</v>
      </c>
      <c r="D11" s="25">
        <v>151096</v>
      </c>
      <c r="E11" s="71">
        <v>1479</v>
      </c>
      <c r="F11" s="67">
        <f t="shared" si="1"/>
        <v>0.517583490521468</v>
      </c>
    </row>
    <row r="12" spans="1:6" ht="12.75">
      <c r="A12" s="12" t="s">
        <v>119</v>
      </c>
      <c r="B12" s="65">
        <f t="shared" si="0"/>
        <v>411477</v>
      </c>
      <c r="C12" s="25">
        <v>196852</v>
      </c>
      <c r="D12" s="25">
        <v>214625</v>
      </c>
      <c r="E12" s="71">
        <v>1527</v>
      </c>
      <c r="F12" s="67">
        <f t="shared" si="1"/>
        <v>0.37248444932308816</v>
      </c>
    </row>
    <row r="13" spans="1:6" ht="12.75">
      <c r="A13" s="12" t="s">
        <v>120</v>
      </c>
      <c r="B13" s="65">
        <f t="shared" si="0"/>
        <v>119771</v>
      </c>
      <c r="C13" s="25">
        <v>58380</v>
      </c>
      <c r="D13" s="25">
        <v>61391</v>
      </c>
      <c r="E13" s="71">
        <v>485</v>
      </c>
      <c r="F13" s="67">
        <f t="shared" si="1"/>
        <v>0.40658585248897605</v>
      </c>
    </row>
    <row r="14" spans="1:6" ht="12.75">
      <c r="A14" s="12" t="s">
        <v>142</v>
      </c>
      <c r="B14" s="65">
        <f t="shared" si="0"/>
        <v>152295</v>
      </c>
      <c r="C14" s="25">
        <v>75250</v>
      </c>
      <c r="D14" s="25">
        <v>77045</v>
      </c>
      <c r="E14" s="71">
        <v>-49025</v>
      </c>
      <c r="F14" s="67">
        <f t="shared" si="1"/>
        <v>-24.351778263461156</v>
      </c>
    </row>
    <row r="15" spans="1:6" ht="12.75">
      <c r="A15" s="17" t="s">
        <v>121</v>
      </c>
      <c r="B15" s="66">
        <f t="shared" si="0"/>
        <v>1766945</v>
      </c>
      <c r="C15" s="26">
        <v>863044</v>
      </c>
      <c r="D15" s="26">
        <v>903901</v>
      </c>
      <c r="E15" s="72">
        <v>9915</v>
      </c>
      <c r="F15" s="68">
        <f t="shared" si="1"/>
        <v>0.5643045366328406</v>
      </c>
    </row>
    <row r="16" spans="1:6" ht="12.75">
      <c r="A16" s="6"/>
      <c r="B16" s="6"/>
      <c r="C16" s="6"/>
      <c r="D16" s="6"/>
      <c r="E16" s="6"/>
      <c r="F16" s="6"/>
    </row>
    <row r="17" ht="12.75">
      <c r="A17" s="41" t="s">
        <v>143</v>
      </c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94" r:id="rId1"/>
  <headerFooter alignWithMargins="0">
    <oddHeader>&amp;C&amp;F&amp;R&amp;D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A1" sqref="A1"/>
    </sheetView>
  </sheetViews>
  <sheetFormatPr defaultColWidth="11.421875" defaultRowHeight="12.75"/>
  <cols>
    <col min="1" max="1" width="22.57421875" style="41" bestFit="1" customWidth="1"/>
    <col min="2" max="16384" width="11.421875" style="41" customWidth="1"/>
  </cols>
  <sheetData>
    <row r="1" spans="1:9" ht="18">
      <c r="A1" s="1" t="str">
        <f>'AI1vj'!A11</f>
        <v>A I 1 - vj 1/08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9"/>
      <c r="C2" s="19"/>
      <c r="D2" s="19"/>
      <c r="E2" s="19"/>
      <c r="F2" s="19"/>
      <c r="G2" s="19"/>
      <c r="H2" s="19"/>
      <c r="I2" s="19"/>
    </row>
    <row r="3" spans="1:9" ht="18" customHeight="1">
      <c r="A3" s="40" t="s">
        <v>125</v>
      </c>
      <c r="B3" s="40"/>
      <c r="C3" s="40"/>
      <c r="D3" s="40"/>
      <c r="E3" s="40"/>
      <c r="F3" s="40"/>
      <c r="G3" s="40"/>
      <c r="H3" s="40"/>
      <c r="I3" s="40"/>
    </row>
    <row r="4" spans="1:9" ht="18">
      <c r="A4" s="51" t="str">
        <f>'AI1vj'!A13</f>
        <v>im 1. Vierteljahr 2008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tr">
        <f>"3. Bevölkerungsentwicklung in Schleswig-Holstein "&amp;A4</f>
        <v>3. Bevölkerungsentwicklung in Schleswig-Holstein im 1. Vierteljahr 2008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46"/>
      <c r="B8" s="48"/>
      <c r="C8" s="48"/>
      <c r="D8" s="48"/>
      <c r="E8" s="3" t="str">
        <f>B9&amp;" bis "&amp;D9</f>
        <v>Januar bis März</v>
      </c>
      <c r="F8" s="3"/>
      <c r="G8" s="3"/>
      <c r="H8" s="3"/>
      <c r="I8" s="3"/>
    </row>
    <row r="9" spans="1:9" ht="25.5">
      <c r="A9" s="38"/>
      <c r="B9" s="49" t="str">
        <f>IF(Quartal=1,"Januar",IF(Quartal=2,"April",IF(Quartal=3,"Juli",IF(Quartal=4,"Oktober",""))))</f>
        <v>Januar</v>
      </c>
      <c r="C9" s="49" t="str">
        <f>IF(Quartal=1,"Februar",IF(Quartal=2,"Mai",IF(Quartal=3,"August",IF(Quartal=4,"November",""))))</f>
        <v>Februar</v>
      </c>
      <c r="D9" s="49" t="str">
        <f>IF(Quartal=1,"März",IF(Quartal=2,"Juni",IF(Quartal=3,"September",IF(Quartal=4,"Dezember",""))))</f>
        <v>März</v>
      </c>
      <c r="E9" s="44" t="s">
        <v>3</v>
      </c>
      <c r="F9" s="44" t="s">
        <v>4</v>
      </c>
      <c r="G9" s="47" t="s">
        <v>5</v>
      </c>
      <c r="H9" s="47" t="s">
        <v>115</v>
      </c>
      <c r="I9" s="45" t="s">
        <v>116</v>
      </c>
    </row>
    <row r="10" spans="1:9" ht="12.75">
      <c r="A10" s="4" t="s">
        <v>6</v>
      </c>
      <c r="B10" s="37">
        <v>2837373</v>
      </c>
      <c r="C10" s="37">
        <v>2836781</v>
      </c>
      <c r="D10" s="37">
        <v>2836375</v>
      </c>
      <c r="E10" s="37">
        <v>2837373</v>
      </c>
      <c r="F10" s="37">
        <v>1388938</v>
      </c>
      <c r="G10" s="37">
        <v>1448435</v>
      </c>
      <c r="H10" s="37">
        <v>2686258</v>
      </c>
      <c r="I10" s="37">
        <v>151115</v>
      </c>
    </row>
    <row r="11" spans="1:9" ht="12.75">
      <c r="A11" s="4" t="s">
        <v>7</v>
      </c>
      <c r="B11" s="37">
        <v>1527</v>
      </c>
      <c r="C11" s="37">
        <v>1781</v>
      </c>
      <c r="D11" s="37">
        <v>1656</v>
      </c>
      <c r="E11" s="37">
        <v>4964</v>
      </c>
      <c r="F11" s="37">
        <v>2518</v>
      </c>
      <c r="G11" s="37">
        <v>2446</v>
      </c>
      <c r="H11" s="37">
        <v>4856</v>
      </c>
      <c r="I11" s="37">
        <v>108</v>
      </c>
    </row>
    <row r="12" spans="1:9" ht="12.75">
      <c r="A12" s="4" t="s">
        <v>8</v>
      </c>
      <c r="B12" s="37">
        <v>2592</v>
      </c>
      <c r="C12" s="37">
        <v>2464</v>
      </c>
      <c r="D12" s="37">
        <v>2622</v>
      </c>
      <c r="E12" s="37">
        <v>7678</v>
      </c>
      <c r="F12" s="37">
        <v>3531</v>
      </c>
      <c r="G12" s="37">
        <v>4147</v>
      </c>
      <c r="H12" s="37">
        <v>7585</v>
      </c>
      <c r="I12" s="37">
        <v>93</v>
      </c>
    </row>
    <row r="13" spans="1:9" ht="12.75">
      <c r="A13" s="4" t="s">
        <v>9</v>
      </c>
      <c r="B13" s="64">
        <f>B11-B12</f>
        <v>-1065</v>
      </c>
      <c r="C13" s="64">
        <f aca="true" t="shared" si="0" ref="C13:I13">C11-C12</f>
        <v>-683</v>
      </c>
      <c r="D13" s="64">
        <f t="shared" si="0"/>
        <v>-966</v>
      </c>
      <c r="E13" s="64">
        <f t="shared" si="0"/>
        <v>-2714</v>
      </c>
      <c r="F13" s="64">
        <f>F11-F12</f>
        <v>-1013</v>
      </c>
      <c r="G13" s="64">
        <f>G11-G12</f>
        <v>-1701</v>
      </c>
      <c r="H13" s="64">
        <f t="shared" si="0"/>
        <v>-2729</v>
      </c>
      <c r="I13" s="64">
        <f t="shared" si="0"/>
        <v>15</v>
      </c>
    </row>
    <row r="14" spans="1:9" ht="12.75">
      <c r="A14" s="4" t="s">
        <v>10</v>
      </c>
      <c r="B14" s="63">
        <v>6356</v>
      </c>
      <c r="C14" s="63">
        <v>5240</v>
      </c>
      <c r="D14" s="63">
        <v>5534</v>
      </c>
      <c r="E14" s="37">
        <v>17130</v>
      </c>
      <c r="F14" s="77">
        <v>8901</v>
      </c>
      <c r="G14" s="77">
        <v>8229</v>
      </c>
      <c r="H14" s="63">
        <v>13488</v>
      </c>
      <c r="I14" s="63">
        <v>3642</v>
      </c>
    </row>
    <row r="15" spans="1:9" ht="12.75">
      <c r="A15" s="4" t="s">
        <v>11</v>
      </c>
      <c r="B15" s="63">
        <v>5822</v>
      </c>
      <c r="C15" s="63">
        <v>4914</v>
      </c>
      <c r="D15" s="63">
        <v>5458</v>
      </c>
      <c r="E15" s="77">
        <v>16194</v>
      </c>
      <c r="F15" s="77">
        <v>8630</v>
      </c>
      <c r="G15" s="77">
        <v>7564</v>
      </c>
      <c r="H15" s="63">
        <v>12409</v>
      </c>
      <c r="I15" s="63">
        <v>3785</v>
      </c>
    </row>
    <row r="16" spans="1:9" ht="12.75">
      <c r="A16" s="4" t="s">
        <v>9</v>
      </c>
      <c r="B16" s="64">
        <f aca="true" t="shared" si="1" ref="B16:I16">B14-B15</f>
        <v>534</v>
      </c>
      <c r="C16" s="64">
        <f t="shared" si="1"/>
        <v>326</v>
      </c>
      <c r="D16" s="64">
        <f t="shared" si="1"/>
        <v>76</v>
      </c>
      <c r="E16" s="64">
        <f t="shared" si="1"/>
        <v>936</v>
      </c>
      <c r="F16" s="64">
        <f t="shared" si="1"/>
        <v>271</v>
      </c>
      <c r="G16" s="64">
        <f t="shared" si="1"/>
        <v>665</v>
      </c>
      <c r="H16" s="64">
        <f t="shared" si="1"/>
        <v>1079</v>
      </c>
      <c r="I16" s="64">
        <f t="shared" si="1"/>
        <v>-143</v>
      </c>
    </row>
    <row r="17" spans="1:9" ht="12.75">
      <c r="A17" s="4" t="s">
        <v>129</v>
      </c>
      <c r="B17" s="37">
        <v>-61</v>
      </c>
      <c r="C17" s="62">
        <v>-49</v>
      </c>
      <c r="D17" s="62">
        <v>-24</v>
      </c>
      <c r="E17" s="37">
        <v>-134</v>
      </c>
      <c r="F17" s="62">
        <v>-76</v>
      </c>
      <c r="G17" s="37">
        <v>-58</v>
      </c>
      <c r="H17" s="37">
        <v>563</v>
      </c>
      <c r="I17" s="37">
        <v>-697</v>
      </c>
    </row>
    <row r="18" spans="1:10" ht="12.75">
      <c r="A18" s="4" t="s">
        <v>12</v>
      </c>
      <c r="B18" s="64">
        <f>B13+B16+B17</f>
        <v>-592</v>
      </c>
      <c r="C18" s="64">
        <f aca="true" t="shared" si="2" ref="C18:I18">C13+C16+C17</f>
        <v>-406</v>
      </c>
      <c r="D18" s="64">
        <f t="shared" si="2"/>
        <v>-914</v>
      </c>
      <c r="E18" s="64">
        <f t="shared" si="2"/>
        <v>-1912</v>
      </c>
      <c r="F18" s="64">
        <f t="shared" si="2"/>
        <v>-818</v>
      </c>
      <c r="G18" s="64">
        <f t="shared" si="2"/>
        <v>-1094</v>
      </c>
      <c r="H18" s="64">
        <f t="shared" si="2"/>
        <v>-1087</v>
      </c>
      <c r="I18" s="64">
        <f t="shared" si="2"/>
        <v>-825</v>
      </c>
      <c r="J18" s="52"/>
    </row>
    <row r="19" spans="1:9" ht="12.75">
      <c r="A19" s="4" t="s">
        <v>13</v>
      </c>
      <c r="B19" s="64">
        <f>B10+B18</f>
        <v>2836781</v>
      </c>
      <c r="C19" s="64">
        <f aca="true" t="shared" si="3" ref="C19:I19">C10+C18</f>
        <v>2836375</v>
      </c>
      <c r="D19" s="64">
        <f t="shared" si="3"/>
        <v>2835461</v>
      </c>
      <c r="E19" s="64">
        <f t="shared" si="3"/>
        <v>2835461</v>
      </c>
      <c r="F19" s="64">
        <f t="shared" si="3"/>
        <v>1388120</v>
      </c>
      <c r="G19" s="64">
        <f t="shared" si="3"/>
        <v>1447341</v>
      </c>
      <c r="H19" s="64">
        <f t="shared" si="3"/>
        <v>2685171</v>
      </c>
      <c r="I19" s="64">
        <f t="shared" si="3"/>
        <v>150290</v>
      </c>
    </row>
    <row r="20" spans="1:9" ht="12.75">
      <c r="A20" s="38"/>
      <c r="B20" s="5"/>
      <c r="C20" s="5"/>
      <c r="D20" s="5"/>
      <c r="E20" s="5"/>
      <c r="F20" s="5"/>
      <c r="G20" s="5"/>
      <c r="H20" s="5"/>
      <c r="I20" s="5"/>
    </row>
    <row r="21" spans="1:9" ht="12.75">
      <c r="A21" s="43" t="s">
        <v>14</v>
      </c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43" t="s">
        <v>128</v>
      </c>
      <c r="B22" s="27"/>
      <c r="C22" s="27"/>
      <c r="D22" s="27"/>
      <c r="E22" s="27"/>
      <c r="F22" s="27"/>
      <c r="G22" s="27"/>
      <c r="H22" s="27"/>
      <c r="I22" s="27"/>
    </row>
  </sheetData>
  <sheetProtection password="C440" sheet="1" objects="1" scenarios="1"/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6" r:id="rId1"/>
  <headerFooter alignWithMargins="0">
    <oddHeader>&amp;C&amp;F&amp;R&amp;D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 topLeftCell="A1">
      <selection activeCell="A1" sqref="A1"/>
    </sheetView>
  </sheetViews>
  <sheetFormatPr defaultColWidth="11.421875" defaultRowHeight="12.75"/>
  <cols>
    <col min="1" max="1" width="28.57421875" style="41" customWidth="1"/>
    <col min="2" max="5" width="15.7109375" style="41" customWidth="1"/>
    <col min="6" max="6" width="11.8515625" style="41" customWidth="1"/>
    <col min="7" max="16384" width="11.421875" style="41" customWidth="1"/>
  </cols>
  <sheetData>
    <row r="1" spans="1:6" ht="18">
      <c r="A1" s="6" t="str">
        <f>'AI1vj'!A11</f>
        <v>A I 1 - vj 1/08</v>
      </c>
      <c r="B1" s="70"/>
      <c r="C1" s="69"/>
      <c r="D1" s="69"/>
      <c r="E1" s="69"/>
      <c r="F1" s="69"/>
    </row>
    <row r="2" spans="1:6" ht="14.25" customHeight="1">
      <c r="A2" s="6"/>
      <c r="B2" s="2"/>
      <c r="C2" s="19"/>
      <c r="D2" s="19"/>
      <c r="E2" s="19"/>
      <c r="F2" s="19"/>
    </row>
    <row r="3" spans="1:6" ht="9" customHeight="1">
      <c r="A3" s="6"/>
      <c r="B3" s="19"/>
      <c r="C3" s="19"/>
      <c r="D3" s="19"/>
      <c r="E3" s="19"/>
      <c r="F3" s="19"/>
    </row>
    <row r="4" spans="1:6" ht="12" customHeight="1">
      <c r="A4" s="9" t="str">
        <f>"4. Bevölkerung in Schleswig-Holstein am "&amp;IF(Quartal=1,"31.03.",IF(Quartal=2,"30.06.",IF(Quartal=3,"30.09.",IF(Quartal=4,"31.12.",""))))&amp;Jahr+2000&amp;" nach Kreisen"</f>
        <v>4. Bevölkerung in Schleswig-Holstein am 31.03.2008 nach Kreisen</v>
      </c>
      <c r="B4" s="7"/>
      <c r="C4" s="7"/>
      <c r="D4" s="7"/>
      <c r="E4" s="7"/>
      <c r="F4" s="7"/>
    </row>
    <row r="5" spans="1:6" ht="10.5" customHeight="1">
      <c r="A5" s="6"/>
      <c r="B5" s="6"/>
      <c r="C5" s="6"/>
      <c r="D5" s="6"/>
      <c r="E5" s="6"/>
      <c r="F5" s="6"/>
    </row>
    <row r="6" spans="1:6" ht="25.5">
      <c r="A6" s="21" t="s">
        <v>18</v>
      </c>
      <c r="B6" s="16" t="s">
        <v>19</v>
      </c>
      <c r="C6" s="16" t="s">
        <v>20</v>
      </c>
      <c r="D6" s="16" t="s">
        <v>21</v>
      </c>
      <c r="E6" s="13" t="str">
        <f>"Veränderung gegenüber "&amp;IF(Quartal=1,"31.03.",IF(Quartal=2,"30.06.",IF(Quartal=3,"30.09.",IF(Quartal=4,"31.12.",""))))&amp;Jahr+1999&amp;" a"</f>
        <v>Veränderung gegenüber 31.03.2007 a</v>
      </c>
      <c r="F6" s="14"/>
    </row>
    <row r="7" spans="1:6" ht="12.75">
      <c r="A7" s="20" t="s">
        <v>22</v>
      </c>
      <c r="B7" s="11"/>
      <c r="C7" s="11"/>
      <c r="D7" s="11"/>
      <c r="E7" s="15" t="s">
        <v>23</v>
      </c>
      <c r="F7" s="10" t="s">
        <v>24</v>
      </c>
    </row>
    <row r="8" spans="1:6" ht="12.75">
      <c r="A8" s="12" t="s">
        <v>25</v>
      </c>
      <c r="B8" s="65">
        <f>C8+D8</f>
        <v>87950</v>
      </c>
      <c r="C8" s="25">
        <v>43238</v>
      </c>
      <c r="D8" s="25">
        <v>44712</v>
      </c>
      <c r="E8" s="71">
        <v>1204</v>
      </c>
      <c r="F8" s="67">
        <f>E8*100/(B8-E8)</f>
        <v>1.387960251769534</v>
      </c>
    </row>
    <row r="9" spans="1:6" ht="12.75">
      <c r="A9" s="12" t="s">
        <v>26</v>
      </c>
      <c r="B9" s="65">
        <f aca="true" t="shared" si="0" ref="B9:B23">C9+D9</f>
        <v>236702</v>
      </c>
      <c r="C9" s="25">
        <v>115575</v>
      </c>
      <c r="D9" s="25">
        <v>121127</v>
      </c>
      <c r="E9" s="71">
        <v>1349</v>
      </c>
      <c r="F9" s="67">
        <f aca="true" t="shared" si="1" ref="F9:F23">E9*100/(B9-E9)</f>
        <v>0.5731815613142811</v>
      </c>
    </row>
    <row r="10" spans="1:6" ht="12.75">
      <c r="A10" s="12" t="s">
        <v>27</v>
      </c>
      <c r="B10" s="65">
        <f t="shared" si="0"/>
        <v>211522</v>
      </c>
      <c r="C10" s="25">
        <v>100697</v>
      </c>
      <c r="D10" s="25">
        <v>110825</v>
      </c>
      <c r="E10" s="71">
        <v>516</v>
      </c>
      <c r="F10" s="67">
        <f t="shared" si="1"/>
        <v>0.2445428092092168</v>
      </c>
    </row>
    <row r="11" spans="1:6" ht="12.75">
      <c r="A11" s="12" t="s">
        <v>28</v>
      </c>
      <c r="B11" s="65">
        <f t="shared" si="0"/>
        <v>77208</v>
      </c>
      <c r="C11" s="25">
        <v>37779</v>
      </c>
      <c r="D11" s="25">
        <v>39429</v>
      </c>
      <c r="E11" s="71">
        <v>-738</v>
      </c>
      <c r="F11" s="67">
        <f t="shared" si="1"/>
        <v>-0.9468093295358325</v>
      </c>
    </row>
    <row r="12" spans="1:6" ht="12.75">
      <c r="A12" s="12" t="s">
        <v>29</v>
      </c>
      <c r="B12" s="65">
        <f t="shared" si="0"/>
        <v>136216</v>
      </c>
      <c r="C12" s="25">
        <v>66942</v>
      </c>
      <c r="D12" s="25">
        <v>69274</v>
      </c>
      <c r="E12" s="71">
        <v>-416</v>
      </c>
      <c r="F12" s="67">
        <f t="shared" si="1"/>
        <v>-0.3044674746765033</v>
      </c>
    </row>
    <row r="13" spans="1:6" ht="12.75">
      <c r="A13" s="12" t="s">
        <v>30</v>
      </c>
      <c r="B13" s="65">
        <f t="shared" si="0"/>
        <v>187054</v>
      </c>
      <c r="C13" s="25">
        <v>91066</v>
      </c>
      <c r="D13" s="25">
        <v>95988</v>
      </c>
      <c r="E13" s="71">
        <v>190</v>
      </c>
      <c r="F13" s="67">
        <f t="shared" si="1"/>
        <v>0.10167822587550304</v>
      </c>
    </row>
    <row r="14" spans="1:6" ht="12.75">
      <c r="A14" s="12" t="s">
        <v>31</v>
      </c>
      <c r="B14" s="65">
        <f t="shared" si="0"/>
        <v>166625</v>
      </c>
      <c r="C14" s="25">
        <v>81561</v>
      </c>
      <c r="D14" s="25">
        <v>85064</v>
      </c>
      <c r="E14" s="71">
        <v>-202</v>
      </c>
      <c r="F14" s="67">
        <f t="shared" si="1"/>
        <v>-0.12108351765601491</v>
      </c>
    </row>
    <row r="15" spans="1:6" ht="12.75">
      <c r="A15" s="12" t="s">
        <v>32</v>
      </c>
      <c r="B15" s="65">
        <f t="shared" si="0"/>
        <v>205560</v>
      </c>
      <c r="C15" s="25">
        <v>99393</v>
      </c>
      <c r="D15" s="25">
        <v>106167</v>
      </c>
      <c r="E15" s="71">
        <v>-673</v>
      </c>
      <c r="F15" s="67">
        <f t="shared" si="1"/>
        <v>-0.3263299278001096</v>
      </c>
    </row>
    <row r="16" spans="1:6" ht="12.75">
      <c r="A16" s="12" t="s">
        <v>33</v>
      </c>
      <c r="B16" s="65">
        <f t="shared" si="0"/>
        <v>301237</v>
      </c>
      <c r="C16" s="25">
        <v>147667</v>
      </c>
      <c r="D16" s="25">
        <v>153570</v>
      </c>
      <c r="E16" s="71">
        <v>918</v>
      </c>
      <c r="F16" s="67">
        <f t="shared" si="1"/>
        <v>0.3056749656198908</v>
      </c>
    </row>
    <row r="17" spans="1:6" ht="12.75">
      <c r="A17" s="12" t="s">
        <v>34</v>
      </c>
      <c r="B17" s="65">
        <f t="shared" si="0"/>
        <v>135259</v>
      </c>
      <c r="C17" s="25">
        <v>67960</v>
      </c>
      <c r="D17" s="25">
        <v>67299</v>
      </c>
      <c r="E17" s="71">
        <v>-166</v>
      </c>
      <c r="F17" s="67">
        <f t="shared" si="1"/>
        <v>-0.12257707218017352</v>
      </c>
    </row>
    <row r="18" spans="1:6" ht="12.75">
      <c r="A18" s="12" t="s">
        <v>35</v>
      </c>
      <c r="B18" s="65">
        <f t="shared" si="0"/>
        <v>272227</v>
      </c>
      <c r="C18" s="25">
        <v>134144</v>
      </c>
      <c r="D18" s="25">
        <v>138083</v>
      </c>
      <c r="E18" s="71">
        <v>-412</v>
      </c>
      <c r="F18" s="67">
        <f t="shared" si="1"/>
        <v>-0.15111557774199583</v>
      </c>
    </row>
    <row r="19" spans="1:6" ht="12.75">
      <c r="A19" s="12" t="s">
        <v>36</v>
      </c>
      <c r="B19" s="65">
        <f t="shared" si="0"/>
        <v>198820</v>
      </c>
      <c r="C19" s="25">
        <v>98781</v>
      </c>
      <c r="D19" s="25">
        <v>100039</v>
      </c>
      <c r="E19" s="71">
        <v>-251</v>
      </c>
      <c r="F19" s="67">
        <f t="shared" si="1"/>
        <v>-0.12608566792752335</v>
      </c>
    </row>
    <row r="20" spans="1:6" ht="12.75">
      <c r="A20" s="12" t="s">
        <v>37</v>
      </c>
      <c r="B20" s="65">
        <f t="shared" si="0"/>
        <v>258360</v>
      </c>
      <c r="C20" s="25">
        <v>126741</v>
      </c>
      <c r="D20" s="25">
        <v>131619</v>
      </c>
      <c r="E20" s="71">
        <v>738</v>
      </c>
      <c r="F20" s="67">
        <f t="shared" si="1"/>
        <v>0.286466217947225</v>
      </c>
    </row>
    <row r="21" spans="1:6" ht="12.75">
      <c r="A21" s="12" t="s">
        <v>38</v>
      </c>
      <c r="B21" s="65">
        <f t="shared" si="0"/>
        <v>134550</v>
      </c>
      <c r="C21" s="25">
        <v>66546</v>
      </c>
      <c r="D21" s="25">
        <v>68004</v>
      </c>
      <c r="E21" s="71">
        <v>-1068</v>
      </c>
      <c r="F21" s="67">
        <f t="shared" si="1"/>
        <v>-0.7875060832632836</v>
      </c>
    </row>
    <row r="22" spans="1:6" ht="12.75">
      <c r="A22" s="12" t="s">
        <v>39</v>
      </c>
      <c r="B22" s="65">
        <f t="shared" si="0"/>
        <v>226171</v>
      </c>
      <c r="C22" s="25">
        <v>110030</v>
      </c>
      <c r="D22" s="25">
        <v>116141</v>
      </c>
      <c r="E22" s="71">
        <v>935</v>
      </c>
      <c r="F22" s="67">
        <f t="shared" si="1"/>
        <v>0.41512014065247116</v>
      </c>
    </row>
    <row r="23" spans="1:6" ht="12.75">
      <c r="A23" s="54" t="s">
        <v>124</v>
      </c>
      <c r="B23" s="66">
        <f t="shared" si="0"/>
        <v>2835461</v>
      </c>
      <c r="C23" s="73">
        <v>1388120</v>
      </c>
      <c r="D23" s="73">
        <v>1447341</v>
      </c>
      <c r="E23" s="72">
        <v>2211</v>
      </c>
      <c r="F23" s="68">
        <f t="shared" si="1"/>
        <v>0.07803758934086297</v>
      </c>
    </row>
    <row r="24" spans="1:6" ht="12.75">
      <c r="A24" s="6"/>
      <c r="B24" s="6"/>
      <c r="C24" s="6"/>
      <c r="D24" s="6"/>
      <c r="E24" s="6"/>
      <c r="F24" s="6"/>
    </row>
    <row r="25" spans="1:6" ht="12.75">
      <c r="A25" s="30" t="str">
        <f>"a  Gebietsstand "&amp;IF(Quartal=1,"31.03.",IF(Quartal=2,"30.06.",IF(Quartal=3,"30.09.",IF(Quartal=4,"31.12.",""))))&amp;Jahr+2000</f>
        <v>a  Gebietsstand 31.03.2008</v>
      </c>
      <c r="B25" s="7"/>
      <c r="C25" s="7"/>
      <c r="D25" s="7"/>
      <c r="E25" s="7"/>
      <c r="F25" s="7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84" r:id="rId1"/>
  <headerFooter alignWithMargins="0">
    <oddHeader>&amp;C&amp;F&amp;R&amp;D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32.28125" style="24" customWidth="1"/>
    <col min="3" max="3" width="24.140625" style="24" customWidth="1"/>
    <col min="4" max="4" width="19.7109375" style="24" customWidth="1"/>
    <col min="5" max="16384" width="11.421875" style="24" customWidth="1"/>
  </cols>
  <sheetData>
    <row r="1" spans="1:4" ht="12.75">
      <c r="A1" s="1" t="str">
        <f>'AI1vj'!A11</f>
        <v>A I 1 - vj 1/08</v>
      </c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27.75" customHeight="1">
      <c r="A4" s="50" t="str">
        <f>"5. Gemeinden mit einer Bevölkerung von 10 000 und mehr Personen in Schleswig-Holstein am "&amp;IF(Quartal=1,"31.12."&amp;Jahr+1999,IF(Quartal=2,"30.06."&amp;Jahr+2000,IF(Quartal=3,"30.06."&amp;Jahr+2000,IF(Quartal=4,"31.12."&amp;Jahr+2000,""))))</f>
        <v>5. Gemeinden mit einer Bevölkerung von 10 000 und mehr Personen in Schleswig-Holstein am 31.12.2007</v>
      </c>
      <c r="B4" s="2"/>
      <c r="C4" s="2"/>
      <c r="D4" s="2"/>
    </row>
    <row r="5" spans="1:4" ht="12.75">
      <c r="A5" s="1"/>
      <c r="B5" s="1"/>
      <c r="C5" s="1"/>
      <c r="D5" s="1"/>
    </row>
    <row r="6" spans="1:4" s="59" customFormat="1" ht="24.75" customHeight="1">
      <c r="A6" s="57" t="s">
        <v>41</v>
      </c>
      <c r="B6" s="44" t="s">
        <v>42</v>
      </c>
      <c r="C6" s="47" t="s">
        <v>22</v>
      </c>
      <c r="D6" s="58" t="s">
        <v>40</v>
      </c>
    </row>
    <row r="7" spans="1:10" ht="12.75">
      <c r="A7" s="36">
        <v>1</v>
      </c>
      <c r="B7" s="55" t="s">
        <v>50</v>
      </c>
      <c r="C7" s="36" t="s">
        <v>51</v>
      </c>
      <c r="D7" s="76">
        <v>236902</v>
      </c>
      <c r="E7" s="74"/>
      <c r="F7" s="78"/>
      <c r="G7" s="36"/>
      <c r="H7" s="76"/>
      <c r="I7" s="76"/>
      <c r="J7" s="76"/>
    </row>
    <row r="8" spans="1:10" ht="12.75">
      <c r="A8" s="36">
        <v>2</v>
      </c>
      <c r="B8" s="56" t="s">
        <v>52</v>
      </c>
      <c r="C8" s="36" t="s">
        <v>51</v>
      </c>
      <c r="D8" s="76">
        <v>211541</v>
      </c>
      <c r="E8" s="74"/>
      <c r="F8" s="79"/>
      <c r="G8" s="80"/>
      <c r="H8" s="81"/>
      <c r="I8" s="81"/>
      <c r="J8" s="81"/>
    </row>
    <row r="9" spans="1:10" ht="12.75">
      <c r="A9" s="36">
        <v>3</v>
      </c>
      <c r="B9" s="56" t="s">
        <v>53</v>
      </c>
      <c r="C9" s="36" t="s">
        <v>51</v>
      </c>
      <c r="D9" s="76">
        <v>87792</v>
      </c>
      <c r="E9" s="74"/>
      <c r="F9" s="78"/>
      <c r="G9" s="36"/>
      <c r="H9" s="76"/>
      <c r="I9" s="76"/>
      <c r="J9" s="76"/>
    </row>
    <row r="10" spans="1:10" ht="12.75">
      <c r="A10" s="36">
        <v>4</v>
      </c>
      <c r="B10" s="56" t="s">
        <v>54</v>
      </c>
      <c r="C10" s="36" t="s">
        <v>51</v>
      </c>
      <c r="D10" s="76">
        <v>77595</v>
      </c>
      <c r="E10" s="74"/>
      <c r="F10" s="79"/>
      <c r="G10" s="80"/>
      <c r="H10" s="81"/>
      <c r="I10" s="81"/>
      <c r="J10" s="81"/>
    </row>
    <row r="11" spans="1:10" ht="12.75">
      <c r="A11" s="36">
        <v>5</v>
      </c>
      <c r="B11" s="56" t="s">
        <v>55</v>
      </c>
      <c r="C11" s="36" t="s">
        <v>37</v>
      </c>
      <c r="D11" s="76">
        <v>71903</v>
      </c>
      <c r="E11" s="74"/>
      <c r="F11" s="78"/>
      <c r="G11" s="36"/>
      <c r="H11" s="76"/>
      <c r="I11" s="76"/>
      <c r="J11" s="76"/>
    </row>
    <row r="12" spans="1:10" ht="12.75">
      <c r="A12" s="36">
        <v>6</v>
      </c>
      <c r="B12" s="56" t="s">
        <v>56</v>
      </c>
      <c r="C12" s="36" t="s">
        <v>33</v>
      </c>
      <c r="D12" s="76">
        <v>48052</v>
      </c>
      <c r="E12" s="74"/>
      <c r="F12" s="79"/>
      <c r="G12" s="80"/>
      <c r="H12" s="81"/>
      <c r="I12" s="81"/>
      <c r="J12" s="81"/>
    </row>
    <row r="13" spans="1:10" ht="12.75">
      <c r="A13" s="36">
        <v>7</v>
      </c>
      <c r="B13" s="56" t="s">
        <v>57</v>
      </c>
      <c r="C13" s="36" t="s">
        <v>33</v>
      </c>
      <c r="D13" s="76">
        <v>42301</v>
      </c>
      <c r="E13" s="74"/>
      <c r="F13" s="78"/>
      <c r="G13" s="36"/>
      <c r="H13" s="76"/>
      <c r="I13" s="76"/>
      <c r="J13" s="76"/>
    </row>
    <row r="14" spans="1:10" ht="12.75">
      <c r="A14" s="36">
        <v>8</v>
      </c>
      <c r="B14" s="56" t="s">
        <v>58</v>
      </c>
      <c r="C14" s="36" t="s">
        <v>38</v>
      </c>
      <c r="D14" s="76">
        <v>32800</v>
      </c>
      <c r="E14" s="74"/>
      <c r="F14" s="79"/>
      <c r="G14" s="80"/>
      <c r="H14" s="81"/>
      <c r="I14" s="81"/>
      <c r="J14" s="81"/>
    </row>
    <row r="15" spans="1:10" ht="12.75">
      <c r="A15" s="36">
        <v>9</v>
      </c>
      <c r="B15" s="56" t="s">
        <v>59</v>
      </c>
      <c r="C15" s="36" t="s">
        <v>33</v>
      </c>
      <c r="D15" s="76">
        <v>32033</v>
      </c>
      <c r="E15" s="74"/>
      <c r="F15" s="78"/>
      <c r="G15" s="36"/>
      <c r="H15" s="76"/>
      <c r="I15" s="76"/>
      <c r="J15" s="76"/>
    </row>
    <row r="16" spans="1:10" ht="12.75">
      <c r="A16" s="36">
        <v>10</v>
      </c>
      <c r="B16" s="56" t="s">
        <v>60</v>
      </c>
      <c r="C16" s="36" t="s">
        <v>39</v>
      </c>
      <c r="D16" s="76">
        <v>30663</v>
      </c>
      <c r="E16" s="74"/>
      <c r="F16" s="78"/>
      <c r="G16" s="36"/>
      <c r="H16" s="76"/>
      <c r="I16" s="76"/>
      <c r="J16" s="76"/>
    </row>
    <row r="17" spans="1:10" ht="12.75">
      <c r="A17" s="36">
        <v>11</v>
      </c>
      <c r="B17" s="56" t="s">
        <v>61</v>
      </c>
      <c r="C17" s="36" t="s">
        <v>30</v>
      </c>
      <c r="D17" s="76">
        <v>29295</v>
      </c>
      <c r="E17" s="74"/>
      <c r="F17" s="79"/>
      <c r="G17" s="80"/>
      <c r="H17" s="81"/>
      <c r="I17" s="81"/>
      <c r="J17" s="81"/>
    </row>
    <row r="18" spans="1:10" ht="12.75">
      <c r="A18" s="36">
        <v>12</v>
      </c>
      <c r="B18" s="56" t="s">
        <v>62</v>
      </c>
      <c r="C18" s="36" t="s">
        <v>35</v>
      </c>
      <c r="D18" s="76">
        <v>28391</v>
      </c>
      <c r="E18" s="74"/>
      <c r="F18" s="78"/>
      <c r="G18" s="36"/>
      <c r="H18" s="76"/>
      <c r="I18" s="76"/>
      <c r="J18" s="76"/>
    </row>
    <row r="19" spans="1:10" ht="12.75">
      <c r="A19" s="36">
        <v>13</v>
      </c>
      <c r="B19" s="56" t="s">
        <v>63</v>
      </c>
      <c r="C19" s="36" t="s">
        <v>37</v>
      </c>
      <c r="D19" s="76">
        <v>26560</v>
      </c>
      <c r="E19" s="74"/>
      <c r="F19" s="78"/>
      <c r="G19" s="36"/>
      <c r="H19" s="76"/>
      <c r="I19" s="76"/>
      <c r="J19" s="76"/>
    </row>
    <row r="20" spans="1:10" ht="12.75">
      <c r="A20" s="36">
        <v>14</v>
      </c>
      <c r="B20" s="56" t="s">
        <v>64</v>
      </c>
      <c r="C20" s="24" t="s">
        <v>39</v>
      </c>
      <c r="D20" s="76">
        <v>25516</v>
      </c>
      <c r="E20" s="74"/>
      <c r="F20" s="78"/>
      <c r="G20" s="36"/>
      <c r="H20" s="76"/>
      <c r="I20" s="76"/>
      <c r="J20" s="76"/>
    </row>
    <row r="21" spans="1:10" ht="12.75">
      <c r="A21" s="36">
        <v>15</v>
      </c>
      <c r="B21" s="56" t="s">
        <v>0</v>
      </c>
      <c r="C21" s="36" t="s">
        <v>39</v>
      </c>
      <c r="D21" s="76">
        <v>24172</v>
      </c>
      <c r="E21" s="74"/>
      <c r="F21" s="78"/>
      <c r="G21" s="36"/>
      <c r="H21" s="76"/>
      <c r="I21" s="76"/>
      <c r="J21" s="76"/>
    </row>
    <row r="22" spans="1:10" ht="12.75">
      <c r="A22" s="36">
        <v>16</v>
      </c>
      <c r="B22" s="56" t="s">
        <v>65</v>
      </c>
      <c r="C22" s="36" t="s">
        <v>36</v>
      </c>
      <c r="D22" s="76">
        <v>24036</v>
      </c>
      <c r="E22" s="74"/>
      <c r="F22" s="78"/>
      <c r="G22" s="36"/>
      <c r="H22" s="76"/>
      <c r="I22" s="76"/>
      <c r="J22" s="76"/>
    </row>
    <row r="23" spans="1:10" ht="12.75">
      <c r="A23" s="36">
        <v>17</v>
      </c>
      <c r="B23" s="56" t="s">
        <v>66</v>
      </c>
      <c r="C23" s="36" t="s">
        <v>35</v>
      </c>
      <c r="D23" s="76">
        <v>22915</v>
      </c>
      <c r="E23" s="74"/>
      <c r="F23" s="78"/>
      <c r="G23" s="36"/>
      <c r="H23" s="76"/>
      <c r="I23" s="76"/>
      <c r="J23" s="76"/>
    </row>
    <row r="24" spans="1:10" ht="12.75">
      <c r="A24" s="36">
        <v>18</v>
      </c>
      <c r="B24" s="56" t="s">
        <v>67</v>
      </c>
      <c r="C24" s="24" t="s">
        <v>31</v>
      </c>
      <c r="D24" s="76">
        <v>22327</v>
      </c>
      <c r="E24" s="74"/>
      <c r="F24" s="79"/>
      <c r="G24" s="80"/>
      <c r="H24" s="81"/>
      <c r="I24" s="81"/>
      <c r="J24" s="81"/>
    </row>
    <row r="25" spans="1:10" ht="12.75">
      <c r="A25" s="36">
        <v>19</v>
      </c>
      <c r="B25" s="56" t="s">
        <v>68</v>
      </c>
      <c r="C25" s="36" t="s">
        <v>29</v>
      </c>
      <c r="D25" s="76">
        <v>20827</v>
      </c>
      <c r="E25" s="74"/>
      <c r="F25" s="78"/>
      <c r="G25" s="36"/>
      <c r="H25" s="76"/>
      <c r="I25" s="76"/>
      <c r="J25" s="76"/>
    </row>
    <row r="26" spans="1:10" ht="12.75">
      <c r="A26" s="36">
        <v>20</v>
      </c>
      <c r="B26" s="56" t="s">
        <v>69</v>
      </c>
      <c r="C26" s="36" t="s">
        <v>33</v>
      </c>
      <c r="D26" s="76">
        <v>20136</v>
      </c>
      <c r="E26" s="74"/>
      <c r="F26" s="79"/>
      <c r="G26" s="80"/>
      <c r="H26" s="81"/>
      <c r="I26" s="81"/>
      <c r="J26" s="81"/>
    </row>
    <row r="27" spans="1:10" ht="12.75">
      <c r="A27" s="36">
        <v>21</v>
      </c>
      <c r="B27" s="56" t="s">
        <v>134</v>
      </c>
      <c r="C27" s="36" t="s">
        <v>37</v>
      </c>
      <c r="D27" s="76">
        <v>19832</v>
      </c>
      <c r="E27" s="74"/>
      <c r="F27" s="78"/>
      <c r="G27" s="36"/>
      <c r="H27" s="76"/>
      <c r="I27" s="76"/>
      <c r="J27" s="76"/>
    </row>
    <row r="28" spans="1:10" ht="12.75">
      <c r="A28" s="36">
        <v>22</v>
      </c>
      <c r="B28" s="56" t="s">
        <v>70</v>
      </c>
      <c r="C28" s="36" t="s">
        <v>32</v>
      </c>
      <c r="D28" s="76">
        <v>19714</v>
      </c>
      <c r="E28" s="74"/>
      <c r="F28" s="78"/>
      <c r="G28" s="36"/>
      <c r="H28" s="76"/>
      <c r="I28" s="76"/>
      <c r="J28" s="76"/>
    </row>
    <row r="29" spans="1:10" ht="12.75">
      <c r="A29" s="36">
        <v>23</v>
      </c>
      <c r="B29" s="56" t="s">
        <v>71</v>
      </c>
      <c r="C29" s="36" t="s">
        <v>30</v>
      </c>
      <c r="D29" s="76">
        <v>18742</v>
      </c>
      <c r="E29" s="74"/>
      <c r="F29" s="78"/>
      <c r="G29" s="36"/>
      <c r="H29" s="76"/>
      <c r="I29" s="76"/>
      <c r="J29" s="76"/>
    </row>
    <row r="30" spans="1:10" ht="12.75">
      <c r="A30" s="36">
        <v>24</v>
      </c>
      <c r="B30" s="56" t="s">
        <v>135</v>
      </c>
      <c r="C30" s="36" t="s">
        <v>33</v>
      </c>
      <c r="D30" s="76">
        <v>18444</v>
      </c>
      <c r="F30" s="78"/>
      <c r="G30" s="36"/>
      <c r="H30" s="76"/>
      <c r="I30" s="76"/>
      <c r="J30" s="76"/>
    </row>
    <row r="31" spans="1:10" ht="12.75">
      <c r="A31" s="36">
        <v>25</v>
      </c>
      <c r="B31" s="56" t="s">
        <v>136</v>
      </c>
      <c r="C31" s="36" t="s">
        <v>33</v>
      </c>
      <c r="D31" s="76">
        <v>17852</v>
      </c>
      <c r="E31" s="74"/>
      <c r="F31" s="78"/>
      <c r="G31" s="36"/>
      <c r="H31" s="76"/>
      <c r="I31" s="76"/>
      <c r="J31" s="76"/>
    </row>
    <row r="32" spans="1:10" ht="12.75">
      <c r="A32" s="36">
        <v>26</v>
      </c>
      <c r="B32" s="56" t="s">
        <v>72</v>
      </c>
      <c r="C32" s="36" t="s">
        <v>32</v>
      </c>
      <c r="D32" s="76">
        <v>17355</v>
      </c>
      <c r="E32" s="74"/>
      <c r="F32" s="78"/>
      <c r="G32" s="36"/>
      <c r="H32" s="76"/>
      <c r="I32" s="76"/>
      <c r="J32" s="76"/>
    </row>
    <row r="33" spans="1:10" ht="12.75">
      <c r="A33" s="36">
        <v>27</v>
      </c>
      <c r="B33" s="56" t="s">
        <v>73</v>
      </c>
      <c r="C33" s="24" t="s">
        <v>32</v>
      </c>
      <c r="D33" s="76">
        <v>16436</v>
      </c>
      <c r="E33" s="74"/>
      <c r="F33" s="78"/>
      <c r="G33" s="36"/>
      <c r="H33" s="76"/>
      <c r="I33" s="76"/>
      <c r="J33" s="76"/>
    </row>
    <row r="34" spans="1:10" ht="12.75">
      <c r="A34" s="36">
        <v>28</v>
      </c>
      <c r="B34" s="56" t="s">
        <v>137</v>
      </c>
      <c r="C34" s="36" t="s">
        <v>32</v>
      </c>
      <c r="D34" s="76">
        <v>16663</v>
      </c>
      <c r="E34" s="74"/>
      <c r="F34" s="78"/>
      <c r="G34" s="36"/>
      <c r="H34" s="76"/>
      <c r="I34" s="76"/>
      <c r="J34" s="76"/>
    </row>
    <row r="35" spans="1:10" ht="12.75">
      <c r="A35" s="36">
        <v>29</v>
      </c>
      <c r="B35" s="56" t="s">
        <v>76</v>
      </c>
      <c r="C35" s="36" t="s">
        <v>33</v>
      </c>
      <c r="D35" s="76">
        <v>16406</v>
      </c>
      <c r="E35" s="74"/>
      <c r="F35" s="79"/>
      <c r="G35" s="80"/>
      <c r="H35" s="81"/>
      <c r="I35" s="81"/>
      <c r="J35" s="81"/>
    </row>
    <row r="36" spans="1:10" ht="12.75">
      <c r="A36" s="36">
        <v>30</v>
      </c>
      <c r="B36" s="56" t="s">
        <v>75</v>
      </c>
      <c r="C36" s="36" t="s">
        <v>39</v>
      </c>
      <c r="D36" s="76">
        <v>16168</v>
      </c>
      <c r="E36" s="74"/>
      <c r="F36" s="78"/>
      <c r="G36" s="36"/>
      <c r="H36" s="76"/>
      <c r="I36" s="76"/>
      <c r="J36" s="76"/>
    </row>
    <row r="37" spans="1:10" ht="12.75">
      <c r="A37" s="36">
        <v>31</v>
      </c>
      <c r="B37" s="56" t="s">
        <v>74</v>
      </c>
      <c r="C37" s="36" t="s">
        <v>37</v>
      </c>
      <c r="D37" s="76">
        <v>15989</v>
      </c>
      <c r="E37" s="74"/>
      <c r="F37" s="78"/>
      <c r="G37" s="36"/>
      <c r="H37" s="76"/>
      <c r="I37" s="76"/>
      <c r="J37" s="76"/>
    </row>
    <row r="38" spans="1:10" ht="12.75">
      <c r="A38" s="36">
        <v>32</v>
      </c>
      <c r="B38" s="56" t="s">
        <v>77</v>
      </c>
      <c r="C38" s="36" t="s">
        <v>34</v>
      </c>
      <c r="D38" s="76">
        <v>15895</v>
      </c>
      <c r="E38" s="74"/>
      <c r="F38" s="78"/>
      <c r="G38" s="36"/>
      <c r="H38" s="76"/>
      <c r="I38" s="76"/>
      <c r="J38" s="76"/>
    </row>
    <row r="39" spans="1:10" ht="12.75">
      <c r="A39" s="36">
        <v>33</v>
      </c>
      <c r="B39" s="56" t="s">
        <v>1</v>
      </c>
      <c r="C39" s="36" t="s">
        <v>32</v>
      </c>
      <c r="D39" s="76">
        <v>15743</v>
      </c>
      <c r="E39" s="74"/>
      <c r="F39" s="78"/>
      <c r="G39" s="36"/>
      <c r="H39" s="76"/>
      <c r="I39" s="76"/>
      <c r="J39" s="76"/>
    </row>
    <row r="40" spans="1:10" ht="12.75">
      <c r="A40" s="36">
        <v>34</v>
      </c>
      <c r="B40" s="56" t="s">
        <v>78</v>
      </c>
      <c r="C40" s="36" t="s">
        <v>30</v>
      </c>
      <c r="D40" s="76">
        <v>14968</v>
      </c>
      <c r="E40" s="74"/>
      <c r="F40" s="78"/>
      <c r="G40" s="36"/>
      <c r="H40" s="76"/>
      <c r="I40" s="76"/>
      <c r="J40" s="76"/>
    </row>
    <row r="41" spans="1:10" ht="12.75">
      <c r="A41" s="36">
        <v>35</v>
      </c>
      <c r="B41" s="56" t="s">
        <v>79</v>
      </c>
      <c r="C41" s="36" t="s">
        <v>39</v>
      </c>
      <c r="D41" s="76">
        <v>14651</v>
      </c>
      <c r="E41" s="74"/>
      <c r="F41" s="78"/>
      <c r="G41" s="36"/>
      <c r="H41" s="76"/>
      <c r="I41" s="76"/>
      <c r="J41" s="76"/>
    </row>
    <row r="42" spans="1:10" ht="12.75">
      <c r="A42" s="36">
        <v>36</v>
      </c>
      <c r="B42" s="56" t="s">
        <v>80</v>
      </c>
      <c r="C42" s="24" t="s">
        <v>30</v>
      </c>
      <c r="D42" s="76">
        <v>13820</v>
      </c>
      <c r="E42" s="74"/>
      <c r="F42" s="78"/>
      <c r="G42" s="36"/>
      <c r="H42" s="76"/>
      <c r="I42" s="76"/>
      <c r="J42" s="76"/>
    </row>
    <row r="43" spans="1:10" ht="12.75">
      <c r="A43" s="36">
        <v>37</v>
      </c>
      <c r="B43" s="56" t="s">
        <v>133</v>
      </c>
      <c r="C43" s="36" t="s">
        <v>33</v>
      </c>
      <c r="D43" s="76">
        <v>13746</v>
      </c>
      <c r="E43" s="74"/>
      <c r="F43" s="78"/>
      <c r="G43" s="36"/>
      <c r="H43" s="76"/>
      <c r="I43" s="76"/>
      <c r="J43" s="76"/>
    </row>
    <row r="44" spans="1:10" ht="12.75">
      <c r="A44" s="36">
        <v>38</v>
      </c>
      <c r="B44" s="56" t="s">
        <v>2</v>
      </c>
      <c r="C44" s="36" t="s">
        <v>29</v>
      </c>
      <c r="D44" s="76">
        <v>13494</v>
      </c>
      <c r="E44" s="74"/>
      <c r="F44" s="78"/>
      <c r="G44" s="36"/>
      <c r="H44" s="76"/>
      <c r="I44" s="76"/>
      <c r="J44" s="76"/>
    </row>
    <row r="45" spans="1:10" ht="12.75">
      <c r="A45" s="36">
        <v>39</v>
      </c>
      <c r="B45" s="56" t="s">
        <v>81</v>
      </c>
      <c r="C45" s="36" t="s">
        <v>37</v>
      </c>
      <c r="D45" s="76">
        <v>13569</v>
      </c>
      <c r="E45" s="74"/>
      <c r="F45" s="79"/>
      <c r="G45" s="80"/>
      <c r="H45" s="81"/>
      <c r="I45" s="81"/>
      <c r="J45" s="81"/>
    </row>
    <row r="46" spans="1:10" ht="12.75">
      <c r="A46" s="36">
        <v>40</v>
      </c>
      <c r="B46" s="56" t="s">
        <v>131</v>
      </c>
      <c r="C46" s="24" t="s">
        <v>33</v>
      </c>
      <c r="D46" s="76">
        <v>13063</v>
      </c>
      <c r="F46" s="78"/>
      <c r="G46" s="36"/>
      <c r="H46" s="76"/>
      <c r="I46" s="76"/>
      <c r="J46" s="76"/>
    </row>
    <row r="47" spans="1:10" ht="12.75">
      <c r="A47" s="36">
        <v>41</v>
      </c>
      <c r="B47" s="56" t="s">
        <v>82</v>
      </c>
      <c r="C47" s="36" t="s">
        <v>32</v>
      </c>
      <c r="D47" s="76">
        <v>12981</v>
      </c>
      <c r="E47" s="74"/>
      <c r="F47" s="78"/>
      <c r="G47" s="36"/>
      <c r="H47" s="76"/>
      <c r="I47" s="76"/>
      <c r="J47" s="76"/>
    </row>
    <row r="48" spans="1:10" ht="12.75">
      <c r="A48" s="36">
        <v>42</v>
      </c>
      <c r="B48" s="56" t="s">
        <v>132</v>
      </c>
      <c r="C48" s="36" t="s">
        <v>34</v>
      </c>
      <c r="D48" s="76">
        <v>12824</v>
      </c>
      <c r="F48" s="79"/>
      <c r="G48" s="80"/>
      <c r="H48" s="81"/>
      <c r="I48" s="81"/>
      <c r="J48" s="81"/>
    </row>
    <row r="49" spans="1:10" ht="12.75">
      <c r="A49" s="36">
        <v>43</v>
      </c>
      <c r="B49" s="56" t="s">
        <v>83</v>
      </c>
      <c r="C49" s="36" t="s">
        <v>39</v>
      </c>
      <c r="D49" s="76">
        <v>12454</v>
      </c>
      <c r="E49" s="74"/>
      <c r="F49" s="78"/>
      <c r="G49" s="36"/>
      <c r="H49" s="76"/>
      <c r="I49" s="76"/>
      <c r="J49" s="76"/>
    </row>
    <row r="50" spans="1:10" ht="12.75">
      <c r="A50" s="36">
        <v>44</v>
      </c>
      <c r="B50" s="56" t="s">
        <v>139</v>
      </c>
      <c r="C50" s="24" t="s">
        <v>35</v>
      </c>
      <c r="D50" s="76">
        <v>11922</v>
      </c>
      <c r="E50" s="74"/>
      <c r="F50" s="78"/>
      <c r="G50" s="36"/>
      <c r="H50" s="76"/>
      <c r="I50" s="76"/>
      <c r="J50" s="76"/>
    </row>
    <row r="51" spans="1:10" ht="12.75">
      <c r="A51" s="36">
        <v>45</v>
      </c>
      <c r="B51" s="56" t="s">
        <v>86</v>
      </c>
      <c r="C51" s="24" t="s">
        <v>32</v>
      </c>
      <c r="D51" s="76">
        <v>11779</v>
      </c>
      <c r="E51" s="74"/>
      <c r="F51" s="78"/>
      <c r="G51" s="36"/>
      <c r="H51" s="76"/>
      <c r="I51" s="76"/>
      <c r="J51" s="76"/>
    </row>
    <row r="52" spans="1:10" ht="12.75">
      <c r="A52" s="36">
        <v>46</v>
      </c>
      <c r="B52" s="56" t="s">
        <v>84</v>
      </c>
      <c r="C52" s="36" t="s">
        <v>38</v>
      </c>
      <c r="D52" s="76">
        <v>11684</v>
      </c>
      <c r="E52" s="74"/>
      <c r="F52" s="78"/>
      <c r="G52" s="36"/>
      <c r="H52" s="76"/>
      <c r="I52" s="76"/>
      <c r="J52" s="76"/>
    </row>
    <row r="53" spans="1:10" ht="12.75">
      <c r="A53" s="36">
        <v>47</v>
      </c>
      <c r="B53" s="56" t="s">
        <v>138</v>
      </c>
      <c r="C53" s="36" t="s">
        <v>30</v>
      </c>
      <c r="D53" s="76">
        <v>11614</v>
      </c>
      <c r="E53" s="74"/>
      <c r="F53" s="79"/>
      <c r="G53" s="80"/>
      <c r="H53" s="81"/>
      <c r="I53" s="81"/>
      <c r="J53" s="81"/>
    </row>
    <row r="54" spans="1:10" ht="12.75">
      <c r="A54" s="36">
        <v>48</v>
      </c>
      <c r="B54" s="56" t="s">
        <v>85</v>
      </c>
      <c r="C54" s="36" t="s">
        <v>30</v>
      </c>
      <c r="D54" s="76">
        <v>11477</v>
      </c>
      <c r="E54" s="74"/>
      <c r="F54" s="78"/>
      <c r="G54" s="36"/>
      <c r="H54" s="76"/>
      <c r="I54" s="76"/>
      <c r="J54" s="76"/>
    </row>
    <row r="55" spans="1:10" ht="12.75">
      <c r="A55" s="36">
        <v>49</v>
      </c>
      <c r="B55" s="56" t="s">
        <v>87</v>
      </c>
      <c r="C55" s="36" t="s">
        <v>36</v>
      </c>
      <c r="D55" s="76">
        <v>11327</v>
      </c>
      <c r="E55" s="74"/>
      <c r="F55" s="78"/>
      <c r="G55" s="36"/>
      <c r="H55" s="76"/>
      <c r="I55" s="76"/>
      <c r="J55" s="76"/>
    </row>
    <row r="56" spans="1:10" ht="12.75">
      <c r="A56" s="36">
        <v>50</v>
      </c>
      <c r="B56" s="56" t="s">
        <v>88</v>
      </c>
      <c r="C56" s="36" t="s">
        <v>32</v>
      </c>
      <c r="D56" s="76">
        <v>10836</v>
      </c>
      <c r="E56" s="74"/>
      <c r="F56" s="79"/>
      <c r="G56" s="80"/>
      <c r="H56" s="81"/>
      <c r="I56" s="81"/>
      <c r="J56" s="81"/>
    </row>
    <row r="57" spans="1:10" ht="12.75">
      <c r="A57" s="36">
        <v>51</v>
      </c>
      <c r="B57" s="56" t="s">
        <v>89</v>
      </c>
      <c r="C57" s="36" t="s">
        <v>35</v>
      </c>
      <c r="D57" s="76">
        <v>10162</v>
      </c>
      <c r="E57" s="74"/>
      <c r="F57" s="78"/>
      <c r="G57" s="36"/>
      <c r="H57" s="76"/>
      <c r="I57" s="76"/>
      <c r="J57" s="76"/>
    </row>
    <row r="58" spans="1:10" ht="12.75">
      <c r="A58" s="36"/>
      <c r="B58" s="36"/>
      <c r="C58" s="36"/>
      <c r="D58" s="36"/>
      <c r="F58" s="78"/>
      <c r="G58" s="36"/>
      <c r="H58" s="76"/>
      <c r="I58" s="76"/>
      <c r="J58" s="76"/>
    </row>
    <row r="59" spans="1:10" ht="12.75">
      <c r="A59" s="22"/>
      <c r="B59" s="23"/>
      <c r="C59" s="23"/>
      <c r="F59" s="78"/>
      <c r="G59" s="36"/>
      <c r="H59" s="76"/>
      <c r="I59" s="76"/>
      <c r="J59" s="76"/>
    </row>
    <row r="60" spans="1:10" ht="12.75">
      <c r="A60" s="22"/>
      <c r="F60" s="78"/>
      <c r="G60" s="36"/>
      <c r="H60" s="76"/>
      <c r="I60" s="76"/>
      <c r="J60" s="76"/>
    </row>
    <row r="61" spans="1:10" ht="12.75">
      <c r="A61" s="22"/>
      <c r="B61" s="23"/>
      <c r="C61" s="23"/>
      <c r="F61" s="78"/>
      <c r="G61" s="36"/>
      <c r="H61" s="76"/>
      <c r="I61" s="76"/>
      <c r="J61" s="76"/>
    </row>
    <row r="62" spans="1:10" ht="12.75">
      <c r="A62" s="22"/>
      <c r="B62" s="23"/>
      <c r="C62" s="23"/>
      <c r="F62" s="79"/>
      <c r="G62" s="80"/>
      <c r="H62" s="81"/>
      <c r="I62" s="81"/>
      <c r="J62" s="81"/>
    </row>
    <row r="63" spans="1:10" ht="12.75">
      <c r="A63" s="22"/>
      <c r="B63" s="23"/>
      <c r="C63" s="23"/>
      <c r="F63" s="78"/>
      <c r="G63" s="36"/>
      <c r="H63" s="76"/>
      <c r="I63" s="76"/>
      <c r="J63" s="76"/>
    </row>
    <row r="64" spans="1:10" ht="12.75">
      <c r="A64" s="22"/>
      <c r="B64" s="23"/>
      <c r="C64" s="23"/>
      <c r="F64" s="78"/>
      <c r="G64" s="36"/>
      <c r="H64" s="76"/>
      <c r="I64" s="76"/>
      <c r="J64" s="76"/>
    </row>
    <row r="65" spans="1:10" ht="12.75">
      <c r="A65" s="60"/>
      <c r="B65" s="60"/>
      <c r="C65" s="60"/>
      <c r="D65" s="60"/>
      <c r="F65" s="79"/>
      <c r="G65" s="80"/>
      <c r="H65" s="81"/>
      <c r="I65" s="81"/>
      <c r="J65" s="81"/>
    </row>
    <row r="66" spans="1:10" ht="12.75">
      <c r="A66" s="61"/>
      <c r="B66" s="61"/>
      <c r="C66" s="61"/>
      <c r="D66" s="61"/>
      <c r="F66" s="78"/>
      <c r="G66" s="36"/>
      <c r="H66" s="76"/>
      <c r="I66" s="76"/>
      <c r="J66" s="76"/>
    </row>
    <row r="67" spans="1:10" ht="12.75">
      <c r="A67" s="61"/>
      <c r="B67" s="61"/>
      <c r="C67" s="61"/>
      <c r="D67" s="61"/>
      <c r="F67" s="78"/>
      <c r="G67" s="36"/>
      <c r="H67" s="76"/>
      <c r="I67" s="76"/>
      <c r="J67" s="76"/>
    </row>
    <row r="68" spans="1:10" ht="12.75">
      <c r="A68" s="61"/>
      <c r="B68" s="61"/>
      <c r="C68" s="61"/>
      <c r="D68" s="61"/>
      <c r="F68" s="78"/>
      <c r="G68" s="36"/>
      <c r="H68" s="76"/>
      <c r="I68" s="76"/>
      <c r="J68" s="76"/>
    </row>
    <row r="69" spans="1:10" ht="12.75">
      <c r="A69" s="61"/>
      <c r="B69" s="61"/>
      <c r="C69" s="61"/>
      <c r="D69" s="61"/>
      <c r="F69" s="78"/>
      <c r="G69" s="36"/>
      <c r="H69" s="76"/>
      <c r="I69" s="76"/>
      <c r="J69" s="76"/>
    </row>
    <row r="70" spans="1:10" ht="12.75">
      <c r="A70" s="61"/>
      <c r="B70" s="61"/>
      <c r="C70" s="61"/>
      <c r="D70" s="61"/>
      <c r="F70" s="78"/>
      <c r="G70" s="36"/>
      <c r="H70" s="76"/>
      <c r="I70" s="76"/>
      <c r="J70" s="76"/>
    </row>
    <row r="71" spans="1:10" ht="12.75">
      <c r="A71" s="61"/>
      <c r="B71" s="61"/>
      <c r="C71" s="61"/>
      <c r="D71" s="61"/>
      <c r="F71" s="78"/>
      <c r="G71" s="36"/>
      <c r="H71" s="76"/>
      <c r="I71" s="76"/>
      <c r="J71" s="76"/>
    </row>
    <row r="72" spans="1:10" ht="12.75">
      <c r="A72" s="61"/>
      <c r="B72" s="61"/>
      <c r="C72" s="61"/>
      <c r="D72" s="61"/>
      <c r="F72" s="79"/>
      <c r="G72" s="80"/>
      <c r="H72" s="81"/>
      <c r="I72" s="81"/>
      <c r="J72" s="81"/>
    </row>
    <row r="73" spans="1:10" ht="12.75">
      <c r="A73" s="61"/>
      <c r="B73" s="61"/>
      <c r="C73" s="61"/>
      <c r="D73" s="61"/>
      <c r="F73" s="36"/>
      <c r="G73" s="80"/>
      <c r="H73" s="81"/>
      <c r="I73" s="81"/>
      <c r="J73" s="81"/>
    </row>
    <row r="74" spans="1:4" ht="12.75">
      <c r="A74" s="61"/>
      <c r="B74" s="61"/>
      <c r="C74" s="61"/>
      <c r="D74" s="61"/>
    </row>
    <row r="75" spans="1:4" ht="12.75">
      <c r="A75" s="61"/>
      <c r="B75" s="61"/>
      <c r="C75" s="61"/>
      <c r="D75" s="61"/>
    </row>
    <row r="76" spans="1:4" ht="12.75">
      <c r="A76" s="61"/>
      <c r="B76" s="61"/>
      <c r="C76" s="61"/>
      <c r="D76" s="61"/>
    </row>
    <row r="77" spans="1:4" ht="12.75">
      <c r="A77" s="61"/>
      <c r="B77" s="61"/>
      <c r="C77" s="61"/>
      <c r="D77" s="61"/>
    </row>
    <row r="78" spans="1:4" ht="12.75">
      <c r="A78" s="61"/>
      <c r="B78" s="61"/>
      <c r="C78" s="61"/>
      <c r="D78" s="61"/>
    </row>
    <row r="79" spans="1:4" ht="12.75">
      <c r="A79" s="61"/>
      <c r="B79" s="61"/>
      <c r="C79" s="61"/>
      <c r="D79" s="61"/>
    </row>
    <row r="80" spans="1:4" ht="12.75">
      <c r="A80" s="61"/>
      <c r="B80" s="61"/>
      <c r="C80" s="61"/>
      <c r="D80" s="61"/>
    </row>
    <row r="81" spans="1:4" ht="12.75">
      <c r="A81" s="61"/>
      <c r="B81" s="61"/>
      <c r="C81" s="61"/>
      <c r="D81" s="61"/>
    </row>
    <row r="82" spans="1:4" ht="12.75">
      <c r="A82" s="61"/>
      <c r="B82" s="61"/>
      <c r="C82" s="61"/>
      <c r="D82" s="61"/>
    </row>
    <row r="83" spans="1:4" ht="12.75">
      <c r="A83" s="61"/>
      <c r="B83" s="61"/>
      <c r="C83" s="61"/>
      <c r="D83" s="61"/>
    </row>
    <row r="84" spans="1:4" ht="12.75">
      <c r="A84" s="61"/>
      <c r="B84" s="61"/>
      <c r="C84" s="61"/>
      <c r="D84" s="61"/>
    </row>
    <row r="85" spans="1:4" ht="12.75">
      <c r="A85" s="61"/>
      <c r="B85" s="61"/>
      <c r="C85" s="61"/>
      <c r="D85" s="61"/>
    </row>
    <row r="86" spans="1:4" ht="12.75">
      <c r="A86" s="61"/>
      <c r="B86" s="61"/>
      <c r="C86" s="61"/>
      <c r="D86" s="61"/>
    </row>
    <row r="87" spans="1:4" ht="12.75">
      <c r="A87" s="61"/>
      <c r="B87" s="61"/>
      <c r="C87" s="61"/>
      <c r="D87" s="61"/>
    </row>
    <row r="88" spans="1:4" ht="12.75">
      <c r="A88" s="61"/>
      <c r="B88" s="61"/>
      <c r="C88" s="61"/>
      <c r="D88" s="61"/>
    </row>
    <row r="89" spans="1:4" ht="12.75">
      <c r="A89" s="61"/>
      <c r="B89" s="61"/>
      <c r="C89" s="61"/>
      <c r="D89" s="61"/>
    </row>
    <row r="90" spans="1:4" ht="12.75">
      <c r="A90" s="61"/>
      <c r="B90" s="61"/>
      <c r="C90" s="61"/>
      <c r="D90" s="61"/>
    </row>
    <row r="91" spans="1:4" ht="12.75">
      <c r="A91" s="61"/>
      <c r="B91" s="61"/>
      <c r="C91" s="61"/>
      <c r="D91" s="61"/>
    </row>
    <row r="92" spans="1:4" ht="12.75">
      <c r="A92" s="61"/>
      <c r="B92" s="61"/>
      <c r="C92" s="61"/>
      <c r="D92" s="61"/>
    </row>
    <row r="93" spans="1:4" ht="12.75">
      <c r="A93" s="61"/>
      <c r="B93" s="61"/>
      <c r="C93" s="61"/>
      <c r="D93" s="61"/>
    </row>
    <row r="94" spans="1:4" ht="12.75">
      <c r="A94" s="61"/>
      <c r="B94" s="61"/>
      <c r="C94" s="61"/>
      <c r="D94" s="61"/>
    </row>
    <row r="95" spans="1:4" ht="12.75">
      <c r="A95" s="61"/>
      <c r="B95" s="61"/>
      <c r="C95" s="61"/>
      <c r="D95" s="61"/>
    </row>
    <row r="96" spans="1:4" ht="12.75">
      <c r="A96" s="61"/>
      <c r="B96" s="61"/>
      <c r="C96" s="61"/>
      <c r="D96" s="61"/>
    </row>
    <row r="97" spans="1:4" ht="12.75">
      <c r="A97" s="61"/>
      <c r="B97" s="61"/>
      <c r="C97" s="61"/>
      <c r="D97" s="61"/>
    </row>
    <row r="98" spans="1:4" ht="12.75">
      <c r="A98" s="61"/>
      <c r="B98" s="61"/>
      <c r="C98" s="61"/>
      <c r="D98" s="61"/>
    </row>
    <row r="99" spans="1:4" ht="12.75">
      <c r="A99" s="61"/>
      <c r="B99" s="61"/>
      <c r="C99" s="61"/>
      <c r="D99" s="61"/>
    </row>
    <row r="100" spans="1:4" ht="12.75">
      <c r="A100" s="61"/>
      <c r="B100" s="61"/>
      <c r="C100" s="61"/>
      <c r="D100" s="61"/>
    </row>
    <row r="101" spans="1:4" ht="12.75">
      <c r="A101" s="61"/>
      <c r="B101" s="61"/>
      <c r="C101" s="61"/>
      <c r="D101" s="61"/>
    </row>
    <row r="102" spans="1:4" ht="12.75">
      <c r="A102" s="61"/>
      <c r="B102" s="61"/>
      <c r="C102" s="61"/>
      <c r="D102" s="61"/>
    </row>
    <row r="103" spans="1:4" ht="12.75">
      <c r="A103" s="61"/>
      <c r="B103" s="61"/>
      <c r="C103" s="61"/>
      <c r="D103" s="61"/>
    </row>
    <row r="104" spans="1:4" ht="12.75">
      <c r="A104" s="61"/>
      <c r="B104" s="61"/>
      <c r="C104" s="61"/>
      <c r="D104" s="61"/>
    </row>
    <row r="105" spans="1:4" ht="12.75">
      <c r="A105" s="61"/>
      <c r="B105" s="61"/>
      <c r="C105" s="61"/>
      <c r="D105" s="61"/>
    </row>
    <row r="106" spans="1:4" ht="12.75">
      <c r="A106" s="61"/>
      <c r="B106" s="61"/>
      <c r="C106" s="61"/>
      <c r="D106" s="61"/>
    </row>
    <row r="107" spans="1:4" ht="12.75">
      <c r="A107" s="61"/>
      <c r="B107" s="61"/>
      <c r="C107" s="61"/>
      <c r="D107" s="61"/>
    </row>
    <row r="108" spans="1:4" ht="12.75">
      <c r="A108" s="61"/>
      <c r="B108" s="61"/>
      <c r="C108" s="61"/>
      <c r="D108" s="61"/>
    </row>
    <row r="109" spans="1:4" ht="12.75">
      <c r="A109" s="61"/>
      <c r="B109" s="61"/>
      <c r="C109" s="61"/>
      <c r="D109" s="61"/>
    </row>
    <row r="110" spans="1:4" ht="12.75">
      <c r="A110" s="61"/>
      <c r="B110" s="61"/>
      <c r="C110" s="61"/>
      <c r="D110" s="61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93" r:id="rId1"/>
  <headerFooter alignWithMargins="0">
    <oddHeader>&amp;C&amp;F&amp;R&amp;D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6" t="str">
        <f>'AI1vj Tab4'!A1</f>
        <v>A I 1 - vj 1/08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7" ht="12.75">
      <c r="A3" s="28" t="s">
        <v>48</v>
      </c>
      <c r="G3" s="32" t="s">
        <v>48</v>
      </c>
    </row>
    <row r="4" spans="1:7" ht="12.75">
      <c r="A4" s="9" t="str">
        <f>"Bevölkerung am "&amp;IF(Quartal=1,"31.03.",IF(Quartal=2,"30.06.",IF(Quartal=3,"30.09.",IF(Quartal=4,"31.12.",""))))&amp;Jahr+2000&amp;" nach Kreisen"</f>
        <v>Bevölkerung am 31.03.2008 nach Kreisen</v>
      </c>
      <c r="B4" s="7"/>
      <c r="C4" s="7"/>
      <c r="D4" s="7"/>
      <c r="E4" s="7"/>
      <c r="F4" s="7"/>
      <c r="G4" s="32" t="s">
        <v>48</v>
      </c>
    </row>
    <row r="5" spans="1:7" ht="12.75">
      <c r="A5" s="28" t="s">
        <v>48</v>
      </c>
      <c r="B5" s="29" t="s">
        <v>43</v>
      </c>
      <c r="C5" s="29" t="s">
        <v>44</v>
      </c>
      <c r="D5" s="29" t="s">
        <v>45</v>
      </c>
      <c r="E5" s="29" t="s">
        <v>46</v>
      </c>
      <c r="F5" s="29" t="s">
        <v>47</v>
      </c>
      <c r="G5" s="33" t="s">
        <v>43</v>
      </c>
    </row>
    <row r="6" spans="1:7" ht="38.25">
      <c r="A6" s="21" t="str">
        <f>'AI1vj Tab4'!A6</f>
        <v>KREISFREIE STADT</v>
      </c>
      <c r="B6" s="16" t="str">
        <f>'AI1vj Tab4'!B6</f>
        <v>Insgesamt</v>
      </c>
      <c r="C6" s="16" t="str">
        <f>'AI1vj Tab4'!C6</f>
        <v>Männlich</v>
      </c>
      <c r="D6" s="16" t="str">
        <f>'AI1vj Tab4'!D6</f>
        <v>Weiblich</v>
      </c>
      <c r="E6" s="13" t="str">
        <f>'AI1vj Tab4'!E6</f>
        <v>Veränderung gegenüber 31.03.2007 a</v>
      </c>
      <c r="F6" s="14"/>
      <c r="G6" s="33" t="s">
        <v>43</v>
      </c>
    </row>
    <row r="7" spans="1:6" ht="12.75">
      <c r="A7" s="20" t="str">
        <f>'AI1vj Tab4'!A7</f>
        <v>Kreis</v>
      </c>
      <c r="B7" s="11"/>
      <c r="C7" s="11"/>
      <c r="D7" s="11"/>
      <c r="E7" s="15" t="str">
        <f>'AI1vj Tab4'!E7</f>
        <v>Anzahl</v>
      </c>
      <c r="F7" s="10" t="str">
        <f>'AI1vj Tab4'!F7</f>
        <v>%</v>
      </c>
    </row>
    <row r="8" spans="1:7" ht="12.75">
      <c r="A8" s="28" t="s">
        <v>48</v>
      </c>
      <c r="B8" s="29" t="s">
        <v>43</v>
      </c>
      <c r="C8" s="29" t="s">
        <v>44</v>
      </c>
      <c r="D8" s="29" t="s">
        <v>45</v>
      </c>
      <c r="E8" s="29" t="s">
        <v>46</v>
      </c>
      <c r="F8" s="29" t="s">
        <v>47</v>
      </c>
      <c r="G8" s="32" t="s">
        <v>44</v>
      </c>
    </row>
    <row r="9" spans="1:7" ht="12.75">
      <c r="A9" s="12" t="str">
        <f>'AI1vj Tab4'!A8</f>
        <v>FLENSBURG</v>
      </c>
      <c r="B9" s="34" t="str">
        <f>IF(ISBLANK('AI1vj Tab4'!B8)," ",TEXT('AI1vj Tab4'!B8,"# ##0"))</f>
        <v>87 950</v>
      </c>
      <c r="C9" s="34" t="str">
        <f>IF(ISBLANK('AI1vj Tab4'!C8)," ",TEXT('AI1vj Tab4'!C8,"# ##0"))</f>
        <v>43 238</v>
      </c>
      <c r="D9" s="34" t="str">
        <f>IF(ISBLANK('AI1vj Tab4'!D8)," ",TEXT('AI1vj Tab4'!D8,"# ##0"))</f>
        <v>44 712</v>
      </c>
      <c r="E9" s="34" t="str">
        <f>IF(ISBLANK('AI1vj Tab4'!E8)," ",TEXT('AI1vj Tab4'!E8,"+ # ##0;- # ##0"))</f>
        <v>+ 1 204</v>
      </c>
      <c r="F9" s="34" t="str">
        <f>IF(ISBLANK('AI1vj Tab4'!F8)," ",TEXT('AI1vj Tab4'!F8,"0,0;- 0,0"))</f>
        <v>1,4</v>
      </c>
      <c r="G9" s="32" t="s">
        <v>44</v>
      </c>
    </row>
    <row r="10" spans="1:7" ht="12.75">
      <c r="A10" s="12" t="str">
        <f>'AI1vj Tab4'!A9</f>
        <v>KIEL</v>
      </c>
      <c r="B10" s="34" t="str">
        <f>IF(ISBLANK('AI1vj Tab4'!B9)," ",TEXT('AI1vj Tab4'!B9,"# ##0"))</f>
        <v>236 702</v>
      </c>
      <c r="C10" s="34" t="str">
        <f>IF(ISBLANK('AI1vj Tab4'!C9)," ",TEXT('AI1vj Tab4'!C9,"# ##0"))</f>
        <v>115 575</v>
      </c>
      <c r="D10" s="34" t="str">
        <f>IF(ISBLANK('AI1vj Tab4'!D9)," ",TEXT('AI1vj Tab4'!D9,"# ##0"))</f>
        <v>121 127</v>
      </c>
      <c r="E10" s="34" t="str">
        <f>IF(ISBLANK('AI1vj Tab4'!E9)," ",TEXT('AI1vj Tab4'!E9,"+ # ##0;- # ##0"))</f>
        <v>+ 1 349</v>
      </c>
      <c r="F10" s="34" t="str">
        <f>IF(ISBLANK('AI1vj Tab4'!F9)," ",TEXT('AI1vj Tab4'!F9,"0,0;- 0,0"))</f>
        <v>0,6</v>
      </c>
      <c r="G10" s="32" t="s">
        <v>44</v>
      </c>
    </row>
    <row r="11" spans="1:7" ht="12.75">
      <c r="A11" s="12" t="str">
        <f>'AI1vj Tab4'!A10</f>
        <v>LÜBECK</v>
      </c>
      <c r="B11" s="34" t="str">
        <f>IF(ISBLANK('AI1vj Tab4'!B10)," ",TEXT('AI1vj Tab4'!B10,"# ##0"))</f>
        <v>211 522</v>
      </c>
      <c r="C11" s="34" t="str">
        <f>IF(ISBLANK('AI1vj Tab4'!C10)," ",TEXT('AI1vj Tab4'!C10,"# ##0"))</f>
        <v>100 697</v>
      </c>
      <c r="D11" s="34" t="str">
        <f>IF(ISBLANK('AI1vj Tab4'!D10)," ",TEXT('AI1vj Tab4'!D10,"# ##0"))</f>
        <v>110 825</v>
      </c>
      <c r="E11" s="34" t="str">
        <f>IF(ISBLANK('AI1vj Tab4'!E10)," ",TEXT('AI1vj Tab4'!E10,"+ # ##0;- # ##0"))</f>
        <v>+ 516</v>
      </c>
      <c r="F11" s="34" t="str">
        <f>IF(ISBLANK('AI1vj Tab4'!F10)," ",TEXT('AI1vj Tab4'!F10,"0,0;- 0,0"))</f>
        <v>0,2</v>
      </c>
      <c r="G11" s="32" t="s">
        <v>44</v>
      </c>
    </row>
    <row r="12" spans="1:7" ht="12.75">
      <c r="A12" s="12" t="str">
        <f>'AI1vj Tab4'!A11</f>
        <v>NEUMÜNSTER</v>
      </c>
      <c r="B12" s="34" t="str">
        <f>IF(ISBLANK('AI1vj Tab4'!B11)," ",TEXT('AI1vj Tab4'!B11,"# ##0"))</f>
        <v>77 208</v>
      </c>
      <c r="C12" s="34" t="str">
        <f>IF(ISBLANK('AI1vj Tab4'!C11)," ",TEXT('AI1vj Tab4'!C11,"# ##0"))</f>
        <v>37 779</v>
      </c>
      <c r="D12" s="34" t="str">
        <f>IF(ISBLANK('AI1vj Tab4'!D11)," ",TEXT('AI1vj Tab4'!D11,"# ##0"))</f>
        <v>39 429</v>
      </c>
      <c r="E12" s="34" t="str">
        <f>IF(ISBLANK('AI1vj Tab4'!E11)," ",TEXT('AI1vj Tab4'!E11,"+ # ##0;- # ##0"))</f>
        <v>- 738</v>
      </c>
      <c r="F12" s="34" t="str">
        <f>IF(ISBLANK('AI1vj Tab4'!F11)," ",TEXT('AI1vj Tab4'!F11,"0,0;- 0,0"))</f>
        <v>- 0,9</v>
      </c>
      <c r="G12" s="32" t="s">
        <v>44</v>
      </c>
    </row>
    <row r="13" spans="1:7" ht="12.75">
      <c r="A13" s="12" t="str">
        <f>'AI1vj Tab4'!A12</f>
        <v>Dithmarschen</v>
      </c>
      <c r="B13" s="34" t="str">
        <f>IF(ISBLANK('AI1vj Tab4'!B12)," ",TEXT('AI1vj Tab4'!B12,"# ##0"))</f>
        <v>136 216</v>
      </c>
      <c r="C13" s="34" t="str">
        <f>IF(ISBLANK('AI1vj Tab4'!C12)," ",TEXT('AI1vj Tab4'!C12,"# ##0"))</f>
        <v>66 942</v>
      </c>
      <c r="D13" s="34" t="str">
        <f>IF(ISBLANK('AI1vj Tab4'!D12)," ",TEXT('AI1vj Tab4'!D12,"# ##0"))</f>
        <v>69 274</v>
      </c>
      <c r="E13" s="34" t="str">
        <f>IF(ISBLANK('AI1vj Tab4'!E12)," ",TEXT('AI1vj Tab4'!E12,"+ # ##0;- # ##0"))</f>
        <v>- 416</v>
      </c>
      <c r="F13" s="34" t="str">
        <f>IF(ISBLANK('AI1vj Tab4'!F12)," ",TEXT('AI1vj Tab4'!F12,"0,0;- 0,0"))</f>
        <v>- 0,3</v>
      </c>
      <c r="G13" s="32" t="s">
        <v>44</v>
      </c>
    </row>
    <row r="14" spans="1:7" ht="12.75">
      <c r="A14" s="12" t="str">
        <f>'AI1vj Tab4'!A13</f>
        <v>Herzogtum Lauenburg</v>
      </c>
      <c r="B14" s="34" t="str">
        <f>IF(ISBLANK('AI1vj Tab4'!B13)," ",TEXT('AI1vj Tab4'!B13,"# ##0"))</f>
        <v>187 054</v>
      </c>
      <c r="C14" s="34" t="str">
        <f>IF(ISBLANK('AI1vj Tab4'!C13)," ",TEXT('AI1vj Tab4'!C13,"# ##0"))</f>
        <v>91 066</v>
      </c>
      <c r="D14" s="34" t="str">
        <f>IF(ISBLANK('AI1vj Tab4'!D13)," ",TEXT('AI1vj Tab4'!D13,"# ##0"))</f>
        <v>95 988</v>
      </c>
      <c r="E14" s="34" t="str">
        <f>IF(ISBLANK('AI1vj Tab4'!E13)," ",TEXT('AI1vj Tab4'!E13,"+ # ##0;- # ##0"))</f>
        <v>+ 190</v>
      </c>
      <c r="F14" s="34" t="str">
        <f>IF(ISBLANK('AI1vj Tab4'!F13)," ",TEXT('AI1vj Tab4'!F13,"0,0;- 0,0"))</f>
        <v>0,1</v>
      </c>
      <c r="G14" s="32" t="s">
        <v>44</v>
      </c>
    </row>
    <row r="15" spans="1:7" ht="12.75">
      <c r="A15" s="12" t="str">
        <f>'AI1vj Tab4'!A14</f>
        <v>Nordfriesland</v>
      </c>
      <c r="B15" s="34" t="str">
        <f>IF(ISBLANK('AI1vj Tab4'!B14)," ",TEXT('AI1vj Tab4'!B14,"# ##0"))</f>
        <v>166 625</v>
      </c>
      <c r="C15" s="34" t="str">
        <f>IF(ISBLANK('AI1vj Tab4'!C14)," ",TEXT('AI1vj Tab4'!C14,"# ##0"))</f>
        <v>81 561</v>
      </c>
      <c r="D15" s="34" t="str">
        <f>IF(ISBLANK('AI1vj Tab4'!D14)," ",TEXT('AI1vj Tab4'!D14,"# ##0"))</f>
        <v>85 064</v>
      </c>
      <c r="E15" s="34" t="str">
        <f>IF(ISBLANK('AI1vj Tab4'!E14)," ",TEXT('AI1vj Tab4'!E14,"+ # ##0;- # ##0"))</f>
        <v>- 202</v>
      </c>
      <c r="F15" s="34" t="str">
        <f>IF(ISBLANK('AI1vj Tab4'!F14)," ",TEXT('AI1vj Tab4'!F14,"0,0;- 0,0"))</f>
        <v>- 0,1</v>
      </c>
      <c r="G15" s="32" t="s">
        <v>44</v>
      </c>
    </row>
    <row r="16" spans="1:7" ht="12.75">
      <c r="A16" s="12" t="str">
        <f>'AI1vj Tab4'!A15</f>
        <v>Ostholstein</v>
      </c>
      <c r="B16" s="34" t="str">
        <f>IF(ISBLANK('AI1vj Tab4'!B15)," ",TEXT('AI1vj Tab4'!B15,"# ##0"))</f>
        <v>205 560</v>
      </c>
      <c r="C16" s="34" t="str">
        <f>IF(ISBLANK('AI1vj Tab4'!C15)," ",TEXT('AI1vj Tab4'!C15,"# ##0"))</f>
        <v>99 393</v>
      </c>
      <c r="D16" s="34" t="str">
        <f>IF(ISBLANK('AI1vj Tab4'!D15)," ",TEXT('AI1vj Tab4'!D15,"# ##0"))</f>
        <v>106 167</v>
      </c>
      <c r="E16" s="34" t="str">
        <f>IF(ISBLANK('AI1vj Tab4'!E15)," ",TEXT('AI1vj Tab4'!E15,"+ # ##0;- # ##0"))</f>
        <v>- 673</v>
      </c>
      <c r="F16" s="34" t="str">
        <f>IF(ISBLANK('AI1vj Tab4'!F15)," ",TEXT('AI1vj Tab4'!F15,"0,0;- 0,0"))</f>
        <v>- 0,3</v>
      </c>
      <c r="G16" s="32" t="s">
        <v>44</v>
      </c>
    </row>
    <row r="17" spans="1:7" ht="12.75">
      <c r="A17" s="12" t="str">
        <f>'AI1vj Tab4'!A16</f>
        <v>Pinneberg</v>
      </c>
      <c r="B17" s="34" t="str">
        <f>IF(ISBLANK('AI1vj Tab4'!B16)," ",TEXT('AI1vj Tab4'!B16,"# ##0"))</f>
        <v>301 237</v>
      </c>
      <c r="C17" s="34" t="str">
        <f>IF(ISBLANK('AI1vj Tab4'!C16)," ",TEXT('AI1vj Tab4'!C16,"# ##0"))</f>
        <v>147 667</v>
      </c>
      <c r="D17" s="34" t="str">
        <f>IF(ISBLANK('AI1vj Tab4'!D16)," ",TEXT('AI1vj Tab4'!D16,"# ##0"))</f>
        <v>153 570</v>
      </c>
      <c r="E17" s="34" t="str">
        <f>IF(ISBLANK('AI1vj Tab4'!E16)," ",TEXT('AI1vj Tab4'!E16,"+ # ##0;- # ##0"))</f>
        <v>+ 918</v>
      </c>
      <c r="F17" s="34" t="str">
        <f>IF(ISBLANK('AI1vj Tab4'!F16)," ",TEXT('AI1vj Tab4'!F16,"0,0;- 0,0"))</f>
        <v>0,3</v>
      </c>
      <c r="G17" s="32" t="s">
        <v>44</v>
      </c>
    </row>
    <row r="18" spans="1:7" ht="12.75">
      <c r="A18" s="12" t="str">
        <f>'AI1vj Tab4'!A17</f>
        <v>Plön</v>
      </c>
      <c r="B18" s="34" t="str">
        <f>IF(ISBLANK('AI1vj Tab4'!B17)," ",TEXT('AI1vj Tab4'!B17,"# ##0"))</f>
        <v>135 259</v>
      </c>
      <c r="C18" s="34" t="str">
        <f>IF(ISBLANK('AI1vj Tab4'!C17)," ",TEXT('AI1vj Tab4'!C17,"# ##0"))</f>
        <v>67 960</v>
      </c>
      <c r="D18" s="34" t="str">
        <f>IF(ISBLANK('AI1vj Tab4'!D17)," ",TEXT('AI1vj Tab4'!D17,"# ##0"))</f>
        <v>67 299</v>
      </c>
      <c r="E18" s="34" t="str">
        <f>IF(ISBLANK('AI1vj Tab4'!E17)," ",TEXT('AI1vj Tab4'!E17,"+ # ##0;- # ##0"))</f>
        <v>- 166</v>
      </c>
      <c r="F18" s="34" t="str">
        <f>IF(ISBLANK('AI1vj Tab4'!F17)," ",TEXT('AI1vj Tab4'!F17,"0,0;- 0,0"))</f>
        <v>- 0,1</v>
      </c>
      <c r="G18" s="32" t="s">
        <v>44</v>
      </c>
    </row>
    <row r="19" spans="1:7" ht="12.75">
      <c r="A19" s="12" t="str">
        <f>'AI1vj Tab4'!A18</f>
        <v>Rendsburg-Eckernförde</v>
      </c>
      <c r="B19" s="34" t="str">
        <f>IF(ISBLANK('AI1vj Tab4'!B18)," ",TEXT('AI1vj Tab4'!B18,"# ##0"))</f>
        <v>272 227</v>
      </c>
      <c r="C19" s="34" t="str">
        <f>IF(ISBLANK('AI1vj Tab4'!C18)," ",TEXT('AI1vj Tab4'!C18,"# ##0"))</f>
        <v>134 144</v>
      </c>
      <c r="D19" s="34" t="str">
        <f>IF(ISBLANK('AI1vj Tab4'!D18)," ",TEXT('AI1vj Tab4'!D18,"# ##0"))</f>
        <v>138 083</v>
      </c>
      <c r="E19" s="34" t="str">
        <f>IF(ISBLANK('AI1vj Tab4'!E18)," ",TEXT('AI1vj Tab4'!E18,"+ # ##0;- # ##0"))</f>
        <v>- 412</v>
      </c>
      <c r="F19" s="34" t="str">
        <f>IF(ISBLANK('AI1vj Tab4'!F18)," ",TEXT('AI1vj Tab4'!F18,"0,0;- 0,0"))</f>
        <v>- 0,2</v>
      </c>
      <c r="G19" s="32" t="s">
        <v>44</v>
      </c>
    </row>
    <row r="20" spans="1:7" ht="12.75">
      <c r="A20" s="12" t="str">
        <f>'AI1vj Tab4'!A19</f>
        <v>Schleswig-Flensburg</v>
      </c>
      <c r="B20" s="34" t="str">
        <f>IF(ISBLANK('AI1vj Tab4'!B19)," ",TEXT('AI1vj Tab4'!B19,"# ##0"))</f>
        <v>198 820</v>
      </c>
      <c r="C20" s="34" t="str">
        <f>IF(ISBLANK('AI1vj Tab4'!C19)," ",TEXT('AI1vj Tab4'!C19,"# ##0"))</f>
        <v>98 781</v>
      </c>
      <c r="D20" s="34" t="str">
        <f>IF(ISBLANK('AI1vj Tab4'!D19)," ",TEXT('AI1vj Tab4'!D19,"# ##0"))</f>
        <v>100 039</v>
      </c>
      <c r="E20" s="34" t="str">
        <f>IF(ISBLANK('AI1vj Tab4'!E19)," ",TEXT('AI1vj Tab4'!E19,"+ # ##0;- # ##0"))</f>
        <v>- 251</v>
      </c>
      <c r="F20" s="34" t="str">
        <f>IF(ISBLANK('AI1vj Tab4'!F19)," ",TEXT('AI1vj Tab4'!F19,"0,0;- 0,0"))</f>
        <v>- 0,1</v>
      </c>
      <c r="G20" s="32" t="s">
        <v>44</v>
      </c>
    </row>
    <row r="21" spans="1:7" ht="12.75">
      <c r="A21" s="12" t="str">
        <f>'AI1vj Tab4'!A20</f>
        <v>Segeberg</v>
      </c>
      <c r="B21" s="34" t="str">
        <f>IF(ISBLANK('AI1vj Tab4'!B20)," ",TEXT('AI1vj Tab4'!B20,"# ##0"))</f>
        <v>258 360</v>
      </c>
      <c r="C21" s="34" t="str">
        <f>IF(ISBLANK('AI1vj Tab4'!C20)," ",TEXT('AI1vj Tab4'!C20,"# ##0"))</f>
        <v>126 741</v>
      </c>
      <c r="D21" s="34" t="str">
        <f>IF(ISBLANK('AI1vj Tab4'!D20)," ",TEXT('AI1vj Tab4'!D20,"# ##0"))</f>
        <v>131 619</v>
      </c>
      <c r="E21" s="34" t="str">
        <f>IF(ISBLANK('AI1vj Tab4'!E20)," ",TEXT('AI1vj Tab4'!E20,"+ # ##0;- # ##0"))</f>
        <v>+ 738</v>
      </c>
      <c r="F21" s="34" t="str">
        <f>IF(ISBLANK('AI1vj Tab4'!F20)," ",TEXT('AI1vj Tab4'!F20,"0,0;- 0,0"))</f>
        <v>0,3</v>
      </c>
      <c r="G21" s="32" t="s">
        <v>44</v>
      </c>
    </row>
    <row r="22" spans="1:7" ht="12.75">
      <c r="A22" s="12" t="str">
        <f>'AI1vj Tab4'!A21</f>
        <v>Steinburg</v>
      </c>
      <c r="B22" s="34" t="str">
        <f>IF(ISBLANK('AI1vj Tab4'!B21)," ",TEXT('AI1vj Tab4'!B21,"# ##0"))</f>
        <v>134 550</v>
      </c>
      <c r="C22" s="34" t="str">
        <f>IF(ISBLANK('AI1vj Tab4'!C21)," ",TEXT('AI1vj Tab4'!C21,"# ##0"))</f>
        <v>66 546</v>
      </c>
      <c r="D22" s="34" t="str">
        <f>IF(ISBLANK('AI1vj Tab4'!D21)," ",TEXT('AI1vj Tab4'!D21,"# ##0"))</f>
        <v>68 004</v>
      </c>
      <c r="E22" s="34" t="str">
        <f>IF(ISBLANK('AI1vj Tab4'!E21)," ",TEXT('AI1vj Tab4'!E21,"+ # ##0;- # ##0"))</f>
        <v>- 1 068</v>
      </c>
      <c r="F22" s="34" t="str">
        <f>IF(ISBLANK('AI1vj Tab4'!F21)," ",TEXT('AI1vj Tab4'!F21,"0,0;- 0,0"))</f>
        <v>- 0,8</v>
      </c>
      <c r="G22" s="32" t="s">
        <v>44</v>
      </c>
    </row>
    <row r="23" spans="1:7" ht="12.75">
      <c r="A23" s="12" t="str">
        <f>'AI1vj Tab4'!A22</f>
        <v>Stormarn</v>
      </c>
      <c r="B23" s="34" t="str">
        <f>IF(ISBLANK('AI1vj Tab4'!B22)," ",TEXT('AI1vj Tab4'!B22,"# ##0"))</f>
        <v>226 171</v>
      </c>
      <c r="C23" s="34" t="str">
        <f>IF(ISBLANK('AI1vj Tab4'!C22)," ",TEXT('AI1vj Tab4'!C22,"# ##0"))</f>
        <v>110 030</v>
      </c>
      <c r="D23" s="34" t="str">
        <f>IF(ISBLANK('AI1vj Tab4'!D22)," ",TEXT('AI1vj Tab4'!D22,"# ##0"))</f>
        <v>116 141</v>
      </c>
      <c r="E23" s="34" t="str">
        <f>IF(ISBLANK('AI1vj Tab4'!E22)," ",TEXT('AI1vj Tab4'!E22,"+ # ##0;- # ##0"))</f>
        <v>+ 935</v>
      </c>
      <c r="F23" s="34" t="str">
        <f>IF(ISBLANK('AI1vj Tab4'!F22)," ",TEXT('AI1vj Tab4'!F22,"0,0;- 0,0"))</f>
        <v>0,4</v>
      </c>
      <c r="G23" s="32" t="s">
        <v>44</v>
      </c>
    </row>
    <row r="24" spans="1:7" ht="12.75">
      <c r="A24" s="17" t="str">
        <f>'AI1vj Tab4'!A23</f>
        <v>Schleswig-Holstein</v>
      </c>
      <c r="B24" s="34" t="str">
        <f>IF(ISBLANK('AI1vj Tab4'!B23)," ",TEXT('AI1vj Tab4'!B23,"# ##0"))</f>
        <v>2 835 461</v>
      </c>
      <c r="C24" s="34" t="str">
        <f>IF(ISBLANK('AI1vj Tab4'!C23)," ",TEXT('AI1vj Tab4'!C23,"# ##0"))</f>
        <v>1 388 120</v>
      </c>
      <c r="D24" s="34" t="str">
        <f>IF(ISBLANK('AI1vj Tab4'!D23)," ",TEXT('AI1vj Tab4'!D23,"# ##0"))</f>
        <v>1 447 341</v>
      </c>
      <c r="E24" s="34" t="str">
        <f>IF(ISBLANK('AI1vj Tab4'!E23)," ",TEXT('AI1vj Tab4'!E23,"+ # ##0;- # ##0"))</f>
        <v>+ 2 211</v>
      </c>
      <c r="F24" s="34" t="str">
        <f>IF(ISBLANK('AI1vj Tab4'!F23)," ",TEXT('AI1vj Tab4'!F23,"0,0;- 0,0"))</f>
        <v>0,1</v>
      </c>
      <c r="G24" s="32" t="s">
        <v>44</v>
      </c>
    </row>
    <row r="25" spans="1:7" ht="12.75">
      <c r="A25" s="28" t="s">
        <v>48</v>
      </c>
      <c r="B25" s="6"/>
      <c r="C25" s="6"/>
      <c r="D25" s="6"/>
      <c r="E25" s="6"/>
      <c r="F25" s="6"/>
      <c r="G25" s="33" t="s">
        <v>45</v>
      </c>
    </row>
    <row r="26" spans="1:7" ht="12.75">
      <c r="A26" s="30" t="str">
        <f>'AI1vj Tab4'!A25</f>
        <v>a  Gebietsstand 31.03.2008</v>
      </c>
      <c r="B26" s="31"/>
      <c r="C26" s="31"/>
      <c r="D26" s="31"/>
      <c r="E26" s="31"/>
      <c r="F26" s="31"/>
      <c r="G26" s="33" t="s">
        <v>45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2">
      <selection activeCell="B20" sqref="B20"/>
    </sheetView>
  </sheetViews>
  <sheetFormatPr defaultColWidth="11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  <col min="5" max="16384" width="7.57421875" style="0" customWidth="1"/>
  </cols>
  <sheetData>
    <row r="1" ht="12.75">
      <c r="A1" t="str">
        <f>'AI1vj Tab5'!A1</f>
        <v>A I 1 - vj 1/08</v>
      </c>
    </row>
    <row r="3" spans="1:6" ht="12.75">
      <c r="A3" s="28" t="s">
        <v>48</v>
      </c>
      <c r="F3" s="32" t="s">
        <v>46</v>
      </c>
    </row>
    <row r="4" spans="1:6" ht="12.75">
      <c r="A4" s="35" t="str">
        <f>"Gemeinden mit einer Bevölkerung von 10 000 und mehr Personen am "&amp;IF(Quartal=1,"31.03.",IF(Quartal=2,"30.06.",IF(Quartal=3,"30.09.",IF(Quartal=4,"31.12.",""))))&amp;Jahr+2000</f>
        <v>Gemeinden mit einer Bevölkerung von 10 000 und mehr Personen am 31.03.2008</v>
      </c>
      <c r="F4" s="32" t="s">
        <v>46</v>
      </c>
    </row>
    <row r="6" spans="1:6" ht="12.75">
      <c r="A6" t="s">
        <v>49</v>
      </c>
      <c r="B6" t="str">
        <f>'AI1vj Tab5'!B6</f>
        <v>Gemeinde</v>
      </c>
      <c r="C6" t="str">
        <f>'AI1vj Tab5'!C6</f>
        <v>Kreis</v>
      </c>
      <c r="D6" t="str">
        <f>'AI1vj Tab5'!D6</f>
        <v>Bevölkerung</v>
      </c>
      <c r="F6" s="33" t="s">
        <v>47</v>
      </c>
    </row>
    <row r="7" spans="1:6" ht="12.75">
      <c r="A7">
        <f>'AI1vj Tab5'!A7</f>
        <v>1</v>
      </c>
      <c r="B7" t="str">
        <f>'AI1vj Tab5'!B7</f>
        <v>Kiel, Landeshauptstadt           </v>
      </c>
      <c r="C7" t="str">
        <f>'AI1vj Tab5'!C7</f>
        <v>-</v>
      </c>
      <c r="D7" s="34" t="e">
        <f>IF('AI1vj Tab5'!#REF!&gt;0,TEXT('AI1vj Tab5'!#REF!,"# ##0")," ")</f>
        <v>#REF!</v>
      </c>
      <c r="F7" s="33" t="s">
        <v>47</v>
      </c>
    </row>
    <row r="8" spans="1:6" ht="12.75">
      <c r="A8">
        <f>'AI1vj Tab5'!A8</f>
        <v>2</v>
      </c>
      <c r="B8" t="str">
        <f>'AI1vj Tab5'!B8</f>
        <v>Lübeck, Hansestadt               </v>
      </c>
      <c r="C8" t="str">
        <f>'AI1vj Tab5'!C8</f>
        <v>-</v>
      </c>
      <c r="D8" s="34" t="e">
        <f>IF('AI1vj Tab5'!#REF!&gt;0,TEXT('AI1vj Tab5'!#REF!,"# ##0")," ")</f>
        <v>#REF!</v>
      </c>
      <c r="F8" s="33" t="s">
        <v>47</v>
      </c>
    </row>
    <row r="9" spans="1:6" ht="12.75">
      <c r="A9">
        <f>'AI1vj Tab5'!A9</f>
        <v>3</v>
      </c>
      <c r="B9" t="str">
        <f>'AI1vj Tab5'!B9</f>
        <v>Flensburg, Stadt                 </v>
      </c>
      <c r="C9" t="str">
        <f>'AI1vj Tab5'!C9</f>
        <v>-</v>
      </c>
      <c r="D9" s="34" t="e">
        <f>IF('AI1vj Tab5'!#REF!&gt;0,TEXT('AI1vj Tab5'!#REF!,"# ##0")," ")</f>
        <v>#REF!</v>
      </c>
      <c r="F9" s="33" t="s">
        <v>47</v>
      </c>
    </row>
    <row r="10" spans="1:6" ht="12.75">
      <c r="A10">
        <f>'AI1vj Tab5'!A10</f>
        <v>4</v>
      </c>
      <c r="B10" t="str">
        <f>'AI1vj Tab5'!B10</f>
        <v>Neumünster, Stadt                </v>
      </c>
      <c r="C10" t="str">
        <f>'AI1vj Tab5'!C10</f>
        <v>-</v>
      </c>
      <c r="D10" s="34" t="e">
        <f>IF('AI1vj Tab5'!#REF!&gt;0,TEXT('AI1vj Tab5'!#REF!,"# ##0")," ")</f>
        <v>#REF!</v>
      </c>
      <c r="F10" s="33" t="s">
        <v>47</v>
      </c>
    </row>
    <row r="11" spans="1:6" ht="12.75">
      <c r="A11">
        <f>'AI1vj Tab5'!A11</f>
        <v>5</v>
      </c>
      <c r="B11" t="str">
        <f>'AI1vj Tab5'!B11</f>
        <v>Norderstedt, Stadt               </v>
      </c>
      <c r="C11" t="str">
        <f>'AI1vj Tab5'!C11</f>
        <v>Segeberg</v>
      </c>
      <c r="D11" s="34" t="e">
        <f>IF('AI1vj Tab5'!#REF!&gt;0,TEXT('AI1vj Tab5'!#REF!,"# ##0")," ")</f>
        <v>#REF!</v>
      </c>
      <c r="F11" s="33" t="s">
        <v>47</v>
      </c>
    </row>
    <row r="12" spans="1:6" ht="12.75">
      <c r="A12">
        <f>'AI1vj Tab5'!A12</f>
        <v>6</v>
      </c>
      <c r="B12" t="str">
        <f>'AI1vj Tab5'!B12</f>
        <v>Elmshorn, Stadt                  </v>
      </c>
      <c r="C12" t="str">
        <f>'AI1vj Tab5'!C12</f>
        <v>Pinneberg</v>
      </c>
      <c r="D12" s="34" t="e">
        <f>IF('AI1vj Tab5'!#REF!&gt;0,TEXT('AI1vj Tab5'!#REF!,"# ##0")," ")</f>
        <v>#REF!</v>
      </c>
      <c r="F12" s="33" t="s">
        <v>47</v>
      </c>
    </row>
    <row r="13" spans="1:6" ht="12.75">
      <c r="A13">
        <f>'AI1vj Tab5'!A13</f>
        <v>7</v>
      </c>
      <c r="B13" t="str">
        <f>'AI1vj Tab5'!B13</f>
        <v>Pinneberg, Stadt                 </v>
      </c>
      <c r="C13" t="str">
        <f>'AI1vj Tab5'!C13</f>
        <v>Pinneberg</v>
      </c>
      <c r="D13" s="34" t="e">
        <f>IF('AI1vj Tab5'!#REF!&gt;0,TEXT('AI1vj Tab5'!#REF!,"# ##0")," ")</f>
        <v>#REF!</v>
      </c>
      <c r="F13" s="33" t="s">
        <v>47</v>
      </c>
    </row>
    <row r="14" spans="1:6" ht="12.75">
      <c r="A14">
        <f>'AI1vj Tab5'!A14</f>
        <v>8</v>
      </c>
      <c r="B14" t="str">
        <f>'AI1vj Tab5'!B14</f>
        <v>Itzehoe, Stadt                   </v>
      </c>
      <c r="C14" t="str">
        <f>'AI1vj Tab5'!C14</f>
        <v>Steinburg</v>
      </c>
      <c r="D14" s="34" t="e">
        <f>IF('AI1vj Tab5'!#REF!&gt;0,TEXT('AI1vj Tab5'!#REF!,"# ##0")," ")</f>
        <v>#REF!</v>
      </c>
      <c r="F14" s="33" t="s">
        <v>47</v>
      </c>
    </row>
    <row r="15" spans="1:6" ht="12.75">
      <c r="A15">
        <f>'AI1vj Tab5'!A15</f>
        <v>9</v>
      </c>
      <c r="B15" t="str">
        <f>'AI1vj Tab5'!B15</f>
        <v>Wedel, Stadt                     </v>
      </c>
      <c r="C15" t="str">
        <f>'AI1vj Tab5'!C15</f>
        <v>Pinneberg</v>
      </c>
      <c r="D15" s="34" t="e">
        <f>IF('AI1vj Tab5'!#REF!&gt;0,TEXT('AI1vj Tab5'!#REF!,"# ##0")," ")</f>
        <v>#REF!</v>
      </c>
      <c r="F15" s="33" t="s">
        <v>47</v>
      </c>
    </row>
    <row r="16" spans="1:6" ht="12.75">
      <c r="A16">
        <f>'AI1vj Tab5'!A16</f>
        <v>10</v>
      </c>
      <c r="B16" t="str">
        <f>'AI1vj Tab5'!B16</f>
        <v>Ahrensburg, Stadt                </v>
      </c>
      <c r="C16" t="str">
        <f>'AI1vj Tab5'!C16</f>
        <v>Stormarn</v>
      </c>
      <c r="D16" s="34" t="e">
        <f>IF('AI1vj Tab5'!#REF!&gt;0,TEXT('AI1vj Tab5'!#REF!,"# ##0")," ")</f>
        <v>#REF!</v>
      </c>
      <c r="F16" s="33" t="s">
        <v>47</v>
      </c>
    </row>
    <row r="17" spans="1:6" ht="12.75">
      <c r="A17">
        <f>'AI1vj Tab5'!A17</f>
        <v>11</v>
      </c>
      <c r="B17" t="str">
        <f>'AI1vj Tab5'!B17</f>
        <v>Geesthacht, Stadt                </v>
      </c>
      <c r="C17" t="str">
        <f>'AI1vj Tab5'!C17</f>
        <v>Herzogtum Lauenburg</v>
      </c>
      <c r="D17" s="34" t="e">
        <f>IF('AI1vj Tab5'!#REF!&gt;0,TEXT('AI1vj Tab5'!#REF!,"# ##0")," ")</f>
        <v>#REF!</v>
      </c>
      <c r="F17" s="33" t="s">
        <v>47</v>
      </c>
    </row>
    <row r="18" spans="1:6" ht="12.75">
      <c r="A18">
        <f>'AI1vj Tab5'!A18</f>
        <v>12</v>
      </c>
      <c r="B18" t="str">
        <f>'AI1vj Tab5'!B18</f>
        <v>Rendsburg, Stadt</v>
      </c>
      <c r="C18" t="str">
        <f>'AI1vj Tab5'!C18</f>
        <v>Rendsburg-Eckernförde</v>
      </c>
      <c r="D18" s="34" t="e">
        <f>IF('AI1vj Tab5'!#REF!&gt;0,TEXT('AI1vj Tab5'!#REF!,"# ##0")," ")</f>
        <v>#REF!</v>
      </c>
      <c r="F18" s="33" t="s">
        <v>47</v>
      </c>
    </row>
    <row r="19" spans="1:6" ht="12.75">
      <c r="A19">
        <f>'AI1vj Tab5'!A19</f>
        <v>13</v>
      </c>
      <c r="B19" t="str">
        <f>'AI1vj Tab5'!B19</f>
        <v>Henstedt-Ulzburg                 </v>
      </c>
      <c r="C19" t="str">
        <f>'AI1vj Tab5'!C19</f>
        <v>Segeberg</v>
      </c>
      <c r="D19" s="34" t="e">
        <f>IF('AI1vj Tab5'!#REF!&gt;0,TEXT('AI1vj Tab5'!#REF!,"# ##0")," ")</f>
        <v>#REF!</v>
      </c>
      <c r="F19" s="33" t="s">
        <v>47</v>
      </c>
    </row>
    <row r="20" spans="1:6" ht="12.75">
      <c r="A20">
        <f>'AI1vj Tab5'!A20</f>
        <v>14</v>
      </c>
      <c r="B20" t="str">
        <f>'AI1vj Tab5'!B20</f>
        <v>Reinbek, Stadt                   </v>
      </c>
      <c r="C20" t="str">
        <f>'AI1vj Tab5'!C21</f>
        <v>Stormarn</v>
      </c>
      <c r="D20" s="34" t="e">
        <f>IF('AI1vj Tab5'!#REF!&gt;0,TEXT('AI1vj Tab5'!#REF!,"# ##0")," ")</f>
        <v>#REF!</v>
      </c>
      <c r="F20" s="33" t="s">
        <v>47</v>
      </c>
    </row>
    <row r="21" spans="1:6" ht="12.75">
      <c r="A21">
        <f>'AI1vj Tab5'!A21</f>
        <v>15</v>
      </c>
      <c r="B21" t="str">
        <f>'AI1vj Tab5'!B21</f>
        <v>Bad Oldesloe, Stadt</v>
      </c>
      <c r="C21" t="e">
        <f>'AI1vj Tab5'!#REF!</f>
        <v>#REF!</v>
      </c>
      <c r="D21" s="34" t="e">
        <f>IF('AI1vj Tab5'!#REF!&gt;0,TEXT('AI1vj Tab5'!#REF!,"# ##0")," ")</f>
        <v>#REF!</v>
      </c>
      <c r="F21" s="33" t="s">
        <v>47</v>
      </c>
    </row>
    <row r="22" spans="1:6" ht="12.75">
      <c r="A22">
        <f>'AI1vj Tab5'!A22</f>
        <v>16</v>
      </c>
      <c r="B22" t="str">
        <f>'AI1vj Tab5'!B22</f>
        <v>Schleswig, Stadt</v>
      </c>
      <c r="C22" t="str">
        <f>'AI1vj Tab5'!C22</f>
        <v>Schleswig-Flensburg</v>
      </c>
      <c r="D22" s="34" t="e">
        <f>IF('AI1vj Tab5'!#REF!&gt;0,TEXT('AI1vj Tab5'!#REF!,"# ##0")," ")</f>
        <v>#REF!</v>
      </c>
      <c r="F22" s="33" t="s">
        <v>47</v>
      </c>
    </row>
    <row r="23" spans="1:6" ht="12.75">
      <c r="A23">
        <f>'AI1vj Tab5'!A23</f>
        <v>17</v>
      </c>
      <c r="B23" t="str">
        <f>'AI1vj Tab5'!B23</f>
        <v>Eckernförde, Stadt               </v>
      </c>
      <c r="C23" t="str">
        <f>'AI1vj Tab5'!C23</f>
        <v>Rendsburg-Eckernförde</v>
      </c>
      <c r="D23" s="34" t="e">
        <f>IF('AI1vj Tab5'!#REF!&gt;0,TEXT('AI1vj Tab5'!#REF!,"# ##0")," ")</f>
        <v>#REF!</v>
      </c>
      <c r="F23" s="33" t="s">
        <v>47</v>
      </c>
    </row>
    <row r="24" spans="1:6" ht="12.75">
      <c r="A24">
        <f>'AI1vj Tab5'!A24</f>
        <v>18</v>
      </c>
      <c r="B24" t="str">
        <f>'AI1vj Tab5'!B24</f>
        <v>Husum, Stadt                     </v>
      </c>
      <c r="C24" t="str">
        <f>'AI1vj Tab5'!C24</f>
        <v>Nordfriesland</v>
      </c>
      <c r="D24" s="34" t="e">
        <f>IF('AI1vj Tab5'!#REF!&gt;0,TEXT('AI1vj Tab5'!#REF!,"# ##0")," ")</f>
        <v>#REF!</v>
      </c>
      <c r="F24" s="33" t="s">
        <v>47</v>
      </c>
    </row>
    <row r="25" spans="1:6" ht="12.75">
      <c r="A25">
        <f>'AI1vj Tab5'!A25</f>
        <v>19</v>
      </c>
      <c r="B25" t="str">
        <f>'AI1vj Tab5'!B25</f>
        <v>Heide, Stadt                     </v>
      </c>
      <c r="C25" t="str">
        <f>'AI1vj Tab5'!C25</f>
        <v>Dithmarschen</v>
      </c>
      <c r="D25" s="34" t="e">
        <f>IF('AI1vj Tab5'!#REF!&gt;0,TEXT('AI1vj Tab5'!#REF!,"# ##0")," ")</f>
        <v>#REF!</v>
      </c>
      <c r="F25" s="33" t="s">
        <v>47</v>
      </c>
    </row>
    <row r="26" spans="1:6" ht="12.75">
      <c r="A26">
        <f>'AI1vj Tab5'!A26</f>
        <v>20</v>
      </c>
      <c r="B26" t="str">
        <f>'AI1vj Tab5'!B26</f>
        <v>Quickborn, Stadt                 </v>
      </c>
      <c r="C26" t="str">
        <f>'AI1vj Tab5'!C26</f>
        <v>Pinneberg</v>
      </c>
      <c r="D26" s="34" t="e">
        <f>IF('AI1vj Tab5'!#REF!&gt;0,TEXT('AI1vj Tab5'!#REF!,"# ##0")," ")</f>
        <v>#REF!</v>
      </c>
      <c r="F26" s="33" t="s">
        <v>47</v>
      </c>
    </row>
    <row r="27" spans="1:6" ht="12.75">
      <c r="A27">
        <f>'AI1vj Tab5'!A27</f>
        <v>21</v>
      </c>
      <c r="B27" t="str">
        <f>'AI1vj Tab5'!B27</f>
        <v>Kaltenkirchen, Stadt</v>
      </c>
      <c r="C27" t="str">
        <f>'AI1vj Tab5'!C27</f>
        <v>Segeberg</v>
      </c>
      <c r="D27" s="34" t="e">
        <f>IF('AI1vj Tab5'!#REF!&gt;0,TEXT('AI1vj Tab5'!#REF!,"# ##0")," ")</f>
        <v>#REF!</v>
      </c>
      <c r="F27" s="33" t="s">
        <v>47</v>
      </c>
    </row>
    <row r="28" spans="1:6" ht="12.75">
      <c r="A28">
        <f>'AI1vj Tab5'!A28</f>
        <v>22</v>
      </c>
      <c r="B28" t="str">
        <f>'AI1vj Tab5'!B28</f>
        <v>Bad Schwartau, Stadt             </v>
      </c>
      <c r="C28" t="str">
        <f>'AI1vj Tab5'!C28</f>
        <v>Ostholstein</v>
      </c>
      <c r="D28" s="34" t="e">
        <f>IF('AI1vj Tab5'!#REF!&gt;0,TEXT('AI1vj Tab5'!#REF!,"# ##0")," ")</f>
        <v>#REF!</v>
      </c>
      <c r="F28" s="33" t="s">
        <v>47</v>
      </c>
    </row>
    <row r="29" spans="1:6" ht="12.75">
      <c r="A29">
        <f>'AI1vj Tab5'!A29</f>
        <v>23</v>
      </c>
      <c r="B29" t="str">
        <f>'AI1vj Tab5'!B29</f>
        <v>Mölln, Stadt                     </v>
      </c>
      <c r="C29" t="str">
        <f>'AI1vj Tab5'!C29</f>
        <v>Herzogtum Lauenburg</v>
      </c>
      <c r="D29" s="34" t="e">
        <f>IF('AI1vj Tab5'!#REF!&gt;0,TEXT('AI1vj Tab5'!#REF!,"# ##0")," ")</f>
        <v>#REF!</v>
      </c>
      <c r="F29" s="33" t="s">
        <v>47</v>
      </c>
    </row>
    <row r="30" spans="1:6" ht="12.75">
      <c r="A30">
        <f>'AI1vj Tab5'!A30</f>
        <v>24</v>
      </c>
      <c r="B30" t="e">
        <f>'AI1vj Tab5'!#REF!</f>
        <v>#REF!</v>
      </c>
      <c r="C30" t="str">
        <f>'AI1vj Tab5'!C30</f>
        <v>Pinneberg</v>
      </c>
      <c r="D30" s="34" t="e">
        <f>IF('AI1vj Tab5'!#REF!&gt;0,TEXT('AI1vj Tab5'!#REF!,"# ##0")," ")</f>
        <v>#REF!</v>
      </c>
      <c r="F30" s="33" t="s">
        <v>47</v>
      </c>
    </row>
    <row r="31" spans="1:6" ht="12.75">
      <c r="A31">
        <f>'AI1vj Tab5'!A31</f>
        <v>25</v>
      </c>
      <c r="B31" t="str">
        <f>'AI1vj Tab5'!B31</f>
        <v>Uetersen, Stadt</v>
      </c>
      <c r="C31" t="str">
        <f>'AI1vj Tab5'!C31</f>
        <v>Pinneberg</v>
      </c>
      <c r="D31" s="34" t="e">
        <f>IF('AI1vj Tab5'!#REF!&gt;0,TEXT('AI1vj Tab5'!#REF!,"# ##0")," ")</f>
        <v>#REF!</v>
      </c>
      <c r="F31" s="33" t="s">
        <v>47</v>
      </c>
    </row>
    <row r="32" spans="1:6" ht="12.75">
      <c r="A32">
        <f>'AI1vj Tab5'!A32</f>
        <v>26</v>
      </c>
      <c r="B32" t="str">
        <f>'AI1vj Tab5'!B32</f>
        <v>Eutin, Stadt                     </v>
      </c>
      <c r="C32" t="str">
        <f>'AI1vj Tab5'!C32</f>
        <v>Ostholstein</v>
      </c>
      <c r="D32" s="34" t="e">
        <f>IF('AI1vj Tab5'!#REF!&gt;0,TEXT('AI1vj Tab5'!#REF!,"# ##0")," ")</f>
        <v>#REF!</v>
      </c>
      <c r="F32" s="33" t="s">
        <v>47</v>
      </c>
    </row>
    <row r="33" spans="1:6" ht="12.75">
      <c r="A33">
        <f>'AI1vj Tab5'!A33</f>
        <v>27</v>
      </c>
      <c r="B33" t="str">
        <f>'AI1vj Tab5'!B33</f>
        <v>Neustadt in Holstein, Stadt</v>
      </c>
      <c r="C33" t="str">
        <f>'AI1vj Tab5'!C33</f>
        <v>Ostholstein</v>
      </c>
      <c r="D33" s="34" t="e">
        <f>IF('AI1vj Tab5'!#REF!&gt;0,TEXT('AI1vj Tab5'!#REF!,"# ##0")," ")</f>
        <v>#REF!</v>
      </c>
      <c r="F33" s="33" t="s">
        <v>47</v>
      </c>
    </row>
    <row r="34" spans="1:6" ht="12.75">
      <c r="A34">
        <f>'AI1vj Tab5'!A34</f>
        <v>28</v>
      </c>
      <c r="B34" t="str">
        <f>'AI1vj Tab5'!B34</f>
        <v>Stockelsdorf                     </v>
      </c>
      <c r="C34" t="str">
        <f>'AI1vj Tab5'!C34</f>
        <v>Ostholstein</v>
      </c>
      <c r="D34" s="34" t="e">
        <f>IF('AI1vj Tab5'!#REF!&gt;0,TEXT('AI1vj Tab5'!#REF!,"# ##0")," ")</f>
        <v>#REF!</v>
      </c>
      <c r="F34" s="33" t="s">
        <v>47</v>
      </c>
    </row>
    <row r="35" spans="1:6" ht="12.75">
      <c r="A35">
        <f>'AI1vj Tab5'!A35</f>
        <v>29</v>
      </c>
      <c r="B35" t="str">
        <f>'AI1vj Tab5'!B35</f>
        <v>Halstenbek                       </v>
      </c>
      <c r="C35" t="str">
        <f>'AI1vj Tab5'!C35</f>
        <v>Pinneberg</v>
      </c>
      <c r="D35" s="34" t="e">
        <f>IF('AI1vj Tab5'!#REF!&gt;0,TEXT('AI1vj Tab5'!#REF!,"# ##0")," ")</f>
        <v>#REF!</v>
      </c>
      <c r="F35" s="33" t="s">
        <v>47</v>
      </c>
    </row>
    <row r="36" spans="1:6" ht="12.75">
      <c r="A36">
        <f>'AI1vj Tab5'!A36</f>
        <v>30</v>
      </c>
      <c r="B36" t="e">
        <f>'AI1vj Tab5'!#REF!</f>
        <v>#REF!</v>
      </c>
      <c r="C36" t="e">
        <f>'AI1vj Tab5'!#REF!</f>
        <v>#REF!</v>
      </c>
      <c r="D36" s="34" t="e">
        <f>IF('AI1vj Tab5'!#REF!&gt;0,TEXT('AI1vj Tab5'!#REF!,"# ##0")," ")</f>
        <v>#REF!</v>
      </c>
      <c r="F36" s="33" t="s">
        <v>47</v>
      </c>
    </row>
    <row r="37" spans="1:6" ht="12.75">
      <c r="A37">
        <f>'AI1vj Tab5'!A37</f>
        <v>31</v>
      </c>
      <c r="B37" t="str">
        <f>'AI1vj Tab5'!B37</f>
        <v>Bad Segeberg, Stadt</v>
      </c>
      <c r="C37" t="str">
        <f>'AI1vj Tab5'!C37</f>
        <v>Segeberg</v>
      </c>
      <c r="D37" s="34" t="e">
        <f>IF('AI1vj Tab5'!#REF!&gt;0,TEXT('AI1vj Tab5'!#REF!,"# ##0")," ")</f>
        <v>#REF!</v>
      </c>
      <c r="F37" s="33" t="s">
        <v>47</v>
      </c>
    </row>
    <row r="38" spans="1:6" ht="12.75">
      <c r="A38">
        <f>'AI1vj Tab5'!A38</f>
        <v>32</v>
      </c>
      <c r="B38" t="str">
        <f>'AI1vj Tab5'!B38</f>
        <v>Preetz, Stadt                    </v>
      </c>
      <c r="C38" t="str">
        <f>'AI1vj Tab5'!C38</f>
        <v>Plön</v>
      </c>
      <c r="D38" s="34" t="e">
        <f>IF('AI1vj Tab5'!#REF!&gt;0,TEXT('AI1vj Tab5'!#REF!,"# ##0")," ")</f>
        <v>#REF!</v>
      </c>
      <c r="F38" s="33" t="s">
        <v>47</v>
      </c>
    </row>
    <row r="39" spans="1:6" ht="12.75">
      <c r="A39">
        <f>'AI1vj Tab5'!A39</f>
        <v>33</v>
      </c>
      <c r="B39" t="e">
        <f>'AI1vj Tab5'!#REF!</f>
        <v>#REF!</v>
      </c>
      <c r="C39" t="e">
        <f>'AI1vj Tab5'!#REF!</f>
        <v>#REF!</v>
      </c>
      <c r="D39" s="34" t="e">
        <f>IF('AI1vj Tab5'!#REF!&gt;0,TEXT('AI1vj Tab5'!#REF!,"# ##0")," ")</f>
        <v>#REF!</v>
      </c>
      <c r="F39" s="33" t="s">
        <v>47</v>
      </c>
    </row>
    <row r="40" spans="1:6" ht="12.75">
      <c r="A40">
        <f>'AI1vj Tab5'!A40</f>
        <v>34</v>
      </c>
      <c r="B40" t="str">
        <f>'AI1vj Tab5'!B40</f>
        <v>Schwarzenbek, Stadt              </v>
      </c>
      <c r="C40" t="str">
        <f>'AI1vj Tab5'!C40</f>
        <v>Herzogtum Lauenburg</v>
      </c>
      <c r="D40" s="34" t="e">
        <f>IF('AI1vj Tab5'!#REF!&gt;0,TEXT('AI1vj Tab5'!#REF!,"# ##0")," ")</f>
        <v>#REF!</v>
      </c>
      <c r="F40" s="33" t="s">
        <v>47</v>
      </c>
    </row>
    <row r="41" spans="1:6" ht="12.75">
      <c r="A41">
        <f>'AI1vj Tab5'!A41</f>
        <v>35</v>
      </c>
      <c r="B41" t="str">
        <f>'AI1vj Tab5'!B41</f>
        <v>Bargteheide, Stadt               </v>
      </c>
      <c r="C41" t="str">
        <f>'AI1vj Tab5'!C41</f>
        <v>Stormarn</v>
      </c>
      <c r="D41" s="34" t="e">
        <f>IF('AI1vj Tab5'!#REF!&gt;0,TEXT('AI1vj Tab5'!#REF!,"# ##0")," ")</f>
        <v>#REF!</v>
      </c>
      <c r="F41" s="33" t="s">
        <v>47</v>
      </c>
    </row>
    <row r="42" spans="1:6" ht="12.75">
      <c r="A42">
        <f>'AI1vj Tab5'!A42</f>
        <v>36</v>
      </c>
      <c r="B42" t="str">
        <f>'AI1vj Tab5'!B42</f>
        <v>Ratzeburg, Stadt                 </v>
      </c>
      <c r="C42" t="str">
        <f>'AI1vj Tab5'!C42</f>
        <v>Herzogtum Lauenburg</v>
      </c>
      <c r="D42" s="34" t="e">
        <f>IF('AI1vj Tab5'!#REF!&gt;0,TEXT('AI1vj Tab5'!#REF!,"# ##0")," ")</f>
        <v>#REF!</v>
      </c>
      <c r="F42" s="33" t="s">
        <v>47</v>
      </c>
    </row>
    <row r="43" spans="1:6" ht="12.75">
      <c r="A43">
        <f>'AI1vj Tab5'!A43</f>
        <v>37</v>
      </c>
      <c r="B43" t="str">
        <f>'AI1vj Tab5'!B43</f>
        <v>Rellingen</v>
      </c>
      <c r="C43" t="str">
        <f>'AI1vj Tab5'!C43</f>
        <v>Pinneberg</v>
      </c>
      <c r="D43" s="34" t="e">
        <f>IF('AI1vj Tab5'!#REF!&gt;0,TEXT('AI1vj Tab5'!#REF!,"# ##0")," ")</f>
        <v>#REF!</v>
      </c>
      <c r="F43" s="33" t="s">
        <v>47</v>
      </c>
    </row>
    <row r="44" spans="1:6" ht="12.75">
      <c r="A44">
        <f>'AI1vj Tab5'!A44</f>
        <v>38</v>
      </c>
      <c r="B44" t="str">
        <f>'AI1vj Tab5'!B44</f>
        <v>Brunsbüttel, Stadt</v>
      </c>
      <c r="C44" t="str">
        <f>'AI1vj Tab5'!C44</f>
        <v>Dithmarschen</v>
      </c>
      <c r="D44" s="34" t="e">
        <f>IF('AI1vj Tab5'!#REF!&gt;0,TEXT('AI1vj Tab5'!#REF!,"# ##0")," ")</f>
        <v>#REF!</v>
      </c>
      <c r="F44" s="33" t="s">
        <v>47</v>
      </c>
    </row>
    <row r="45" spans="1:6" ht="12.75">
      <c r="A45">
        <f>'AI1vj Tab5'!A45</f>
        <v>39</v>
      </c>
      <c r="B45" t="str">
        <f>'AI1vj Tab5'!B45</f>
        <v>Bad Bramstedt, Stadt             </v>
      </c>
      <c r="C45" t="str">
        <f>'AI1vj Tab5'!C45</f>
        <v>Segeberg</v>
      </c>
      <c r="D45" s="34" t="e">
        <f>IF('AI1vj Tab5'!#REF!&gt;0,TEXT('AI1vj Tab5'!#REF!,"# ##0")," ")</f>
        <v>#REF!</v>
      </c>
      <c r="F45" s="33" t="s">
        <v>47</v>
      </c>
    </row>
    <row r="46" spans="1:6" ht="12.75">
      <c r="A46">
        <f>'AI1vj Tab5'!A46</f>
        <v>40</v>
      </c>
      <c r="B46" t="e">
        <f>'AI1vj Tab5'!#REF!</f>
        <v>#REF!</v>
      </c>
      <c r="C46" t="str">
        <f>'AI1vj Tab5'!C46</f>
        <v>Pinneberg</v>
      </c>
      <c r="D46" s="34" t="e">
        <f>IF('AI1vj Tab5'!#REF!&gt;0,TEXT('AI1vj Tab5'!#REF!,"# ##0")," ")</f>
        <v>#REF!</v>
      </c>
      <c r="F46" s="33" t="s">
        <v>47</v>
      </c>
    </row>
    <row r="47" spans="1:6" ht="12.75">
      <c r="A47">
        <f>'AI1vj Tab5'!A47</f>
        <v>41</v>
      </c>
      <c r="B47" t="str">
        <f>'AI1vj Tab5'!B47</f>
        <v>Fehmarn, Stadt</v>
      </c>
      <c r="C47" t="str">
        <f>'AI1vj Tab5'!C47</f>
        <v>Ostholstein</v>
      </c>
      <c r="D47" s="34" t="e">
        <f>IF('AI1vj Tab5'!#REF!&gt;0,TEXT('AI1vj Tab5'!#REF!,"# ##0")," ")</f>
        <v>#REF!</v>
      </c>
      <c r="F47" s="33" t="s">
        <v>47</v>
      </c>
    </row>
    <row r="48" spans="1:6" ht="12.75">
      <c r="A48">
        <f>'AI1vj Tab5'!A48</f>
        <v>42</v>
      </c>
      <c r="B48" t="e">
        <f>'AI1vj Tab5'!#REF!</f>
        <v>#REF!</v>
      </c>
      <c r="C48" t="str">
        <f>'AI1vj Tab5'!C48</f>
        <v>Plön</v>
      </c>
      <c r="D48" s="34" t="e">
        <f>IF('AI1vj Tab5'!#REF!&gt;0,TEXT('AI1vj Tab5'!#REF!,"# ##0")," ")</f>
        <v>#REF!</v>
      </c>
      <c r="F48" s="33" t="s">
        <v>47</v>
      </c>
    </row>
    <row r="49" spans="1:6" ht="12.75">
      <c r="A49">
        <f>'AI1vj Tab5'!A49</f>
        <v>43</v>
      </c>
      <c r="B49" t="str">
        <f>'AI1vj Tab5'!B49</f>
        <v>Barsbüttel                       </v>
      </c>
      <c r="C49" t="str">
        <f>'AI1vj Tab5'!C49</f>
        <v>Stormarn</v>
      </c>
      <c r="D49" s="34" t="e">
        <f>IF('AI1vj Tab5'!#REF!&gt;0,TEXT('AI1vj Tab5'!#REF!,"# ##0")," ")</f>
        <v>#REF!</v>
      </c>
      <c r="F49" s="33" t="s">
        <v>47</v>
      </c>
    </row>
    <row r="50" spans="1:6" ht="12.75">
      <c r="A50">
        <f>'AI1vj Tab5'!A50</f>
        <v>44</v>
      </c>
      <c r="B50" t="str">
        <f>'AI1vj Tab5'!B50</f>
        <v>Kronshagen</v>
      </c>
      <c r="C50" t="str">
        <f>'AI1vj Tab5'!C50</f>
        <v>Rendsburg-Eckernförde</v>
      </c>
      <c r="D50" s="34" t="e">
        <f>IF('AI1vj Tab5'!#REF!&gt;0,TEXT('AI1vj Tab5'!#REF!,"# ##0")," ")</f>
        <v>#REF!</v>
      </c>
      <c r="F50" s="33" t="s">
        <v>47</v>
      </c>
    </row>
    <row r="51" spans="1:6" ht="12.75">
      <c r="A51">
        <f>'AI1vj Tab5'!A51</f>
        <v>45</v>
      </c>
      <c r="B51" t="str">
        <f>'AI1vj Tab5'!B52</f>
        <v>Glückstadt, Stadt</v>
      </c>
      <c r="C51" t="str">
        <f>'AI1vj Tab5'!C52</f>
        <v>Steinburg</v>
      </c>
      <c r="D51" s="34" t="e">
        <f>IF('AI1vj Tab5'!#REF!&gt;0,TEXT('AI1vj Tab5'!#REF!,"# ##0")," ")</f>
        <v>#REF!</v>
      </c>
      <c r="F51" s="33" t="s">
        <v>47</v>
      </c>
    </row>
    <row r="52" spans="1:6" ht="12.75">
      <c r="A52">
        <f>'AI1vj Tab5'!A52</f>
        <v>46</v>
      </c>
      <c r="B52" t="e">
        <f>'AI1vj Tab5'!#REF!</f>
        <v>#REF!</v>
      </c>
      <c r="C52" t="e">
        <f>'AI1vj Tab5'!#REF!</f>
        <v>#REF!</v>
      </c>
      <c r="D52" s="34" t="e">
        <f>IF('AI1vj Tab5'!#REF!&gt;0,TEXT('AI1vj Tab5'!#REF!,"# ##0")," ")</f>
        <v>#REF!</v>
      </c>
      <c r="F52" s="33" t="s">
        <v>47</v>
      </c>
    </row>
    <row r="53" spans="1:6" ht="12.75">
      <c r="A53">
        <f>'AI1vj Tab5'!A53</f>
        <v>47</v>
      </c>
      <c r="B53" t="str">
        <f>'AI1vj Tab5'!B53</f>
        <v>Wentorf bei Hamburg, Stadt            </v>
      </c>
      <c r="C53" t="str">
        <f>'AI1vj Tab5'!C53</f>
        <v>Herzogtum Lauenburg</v>
      </c>
      <c r="D53" s="34" t="e">
        <f>IF('AI1vj Tab5'!#REF!&gt;0,TEXT('AI1vj Tab5'!#REF!,"# ##0")," ")</f>
        <v>#REF!</v>
      </c>
      <c r="F53" s="33" t="s">
        <v>47</v>
      </c>
    </row>
    <row r="54" spans="1:6" ht="12.75">
      <c r="A54">
        <f>'AI1vj Tab5'!A54</f>
        <v>48</v>
      </c>
      <c r="B54" t="str">
        <f>'AI1vj Tab5'!B54</f>
        <v>Lauenburg/Elbe, Stadt            </v>
      </c>
      <c r="C54" t="str">
        <f>'AI1vj Tab5'!C54</f>
        <v>Herzogtum Lauenburg</v>
      </c>
      <c r="D54" s="34" t="e">
        <f>IF('AI1vj Tab5'!#REF!&gt;0,TEXT('AI1vj Tab5'!#REF!,"# ##0")," ")</f>
        <v>#REF!</v>
      </c>
      <c r="F54" s="33" t="s">
        <v>47</v>
      </c>
    </row>
    <row r="55" spans="1:6" ht="12.75">
      <c r="A55">
        <f>'AI1vj Tab5'!A55</f>
        <v>49</v>
      </c>
      <c r="B55" t="str">
        <f>'AI1vj Tab5'!B55</f>
        <v>Harrislee                        </v>
      </c>
      <c r="C55" t="str">
        <f>'AI1vj Tab5'!C55</f>
        <v>Schleswig-Flensburg</v>
      </c>
      <c r="D55" s="34" t="e">
        <f>IF('AI1vj Tab5'!#REF!&gt;0,TEXT('AI1vj Tab5'!#REF!,"# ##0")," ")</f>
        <v>#REF!</v>
      </c>
      <c r="F55" s="33" t="s">
        <v>47</v>
      </c>
    </row>
    <row r="56" spans="1:6" ht="12.75">
      <c r="A56">
        <f>'AI1vj Tab5'!A56</f>
        <v>50</v>
      </c>
      <c r="B56" t="str">
        <f>'AI1vj Tab5'!B56</f>
        <v>Malente                          </v>
      </c>
      <c r="C56" t="str">
        <f>'AI1vj Tab5'!C56</f>
        <v>Ostholstein</v>
      </c>
      <c r="D56" s="34" t="e">
        <f>IF('AI1vj Tab5'!#REF!&gt;0,TEXT('AI1vj Tab5'!#REF!,"# ##0")," ")</f>
        <v>#REF!</v>
      </c>
      <c r="F56" s="33" t="s">
        <v>47</v>
      </c>
    </row>
    <row r="57" spans="1:6" ht="12.75">
      <c r="A57">
        <f>'AI1vj Tab5'!A57</f>
        <v>51</v>
      </c>
      <c r="B57" t="str">
        <f>'AI1vj Tab5'!B57</f>
        <v>Büdelsdorf, Stadt</v>
      </c>
      <c r="C57" t="str">
        <f>'AI1vj Tab5'!C57</f>
        <v>Rendsburg-Eckernförde</v>
      </c>
      <c r="D57" s="34" t="e">
        <f>IF('AI1vj Tab5'!#REF!&gt;0,TEXT('AI1vj Tab5'!#REF!,"# ##0")," ")</f>
        <v>#REF!</v>
      </c>
      <c r="F57" s="33" t="s">
        <v>47</v>
      </c>
    </row>
    <row r="58" spans="1:6" ht="12.75">
      <c r="A58">
        <f>'AI1vj Tab5'!A58</f>
        <v>0</v>
      </c>
      <c r="B58">
        <f>'AI1vj Tab5'!B58</f>
        <v>0</v>
      </c>
      <c r="C58">
        <f>'AI1vj Tab5'!C58</f>
        <v>0</v>
      </c>
      <c r="D58" s="34" t="str">
        <f>IF('AI1vj Tab5'!D58&gt;0,TEXT('AI1vj Tab5'!D58,"# ##0")," ")</f>
        <v> </v>
      </c>
      <c r="F58" s="33" t="s">
        <v>47</v>
      </c>
    </row>
    <row r="59" spans="1:6" ht="12.75">
      <c r="A59">
        <f>'AI1vj Tab5'!A59</f>
        <v>0</v>
      </c>
      <c r="B59">
        <f>'AI1vj Tab5'!B59</f>
        <v>0</v>
      </c>
      <c r="C59">
        <f>'AI1vj Tab5'!C59</f>
        <v>0</v>
      </c>
      <c r="D59" s="34" t="str">
        <f>IF('AI1vj Tab5'!D59&gt;0,TEXT('AI1vj Tab5'!D59,"# ##0")," ")</f>
        <v> </v>
      </c>
      <c r="F59" s="33" t="s">
        <v>47</v>
      </c>
    </row>
    <row r="60" spans="1:6" ht="12.75">
      <c r="A60">
        <f>'AI1vj Tab5'!A60</f>
        <v>0</v>
      </c>
      <c r="B60" t="e">
        <f>'AI1vj Tab5'!#REF!</f>
        <v>#REF!</v>
      </c>
      <c r="C60" t="e">
        <f>'AI1vj Tab5'!#REF!</f>
        <v>#REF!</v>
      </c>
      <c r="D60" s="34" t="str">
        <f>IF('AI1vj Tab5'!D60&gt;0,TEXT('AI1vj Tab5'!D60,"# ##0")," ")</f>
        <v> </v>
      </c>
      <c r="F60" s="33" t="s">
        <v>47</v>
      </c>
    </row>
    <row r="61" spans="1:6" ht="12.75">
      <c r="A61">
        <f>'AI1vj Tab5'!A61</f>
        <v>0</v>
      </c>
      <c r="B61">
        <f>'AI1vj Tab5'!B61</f>
        <v>0</v>
      </c>
      <c r="C61">
        <f>'AI1vj Tab5'!C61</f>
        <v>0</v>
      </c>
      <c r="D61" s="34" t="str">
        <f>IF('AI1vj Tab5'!D61&gt;0,TEXT('AI1vj Tab5'!D61,"# ##0")," ")</f>
        <v> </v>
      </c>
      <c r="F61" s="33" t="s">
        <v>47</v>
      </c>
    </row>
    <row r="62" spans="1:6" ht="12.75">
      <c r="A62">
        <f>'AI1vj Tab5'!A62</f>
        <v>0</v>
      </c>
      <c r="B62">
        <f>'AI1vj Tab5'!B62</f>
        <v>0</v>
      </c>
      <c r="C62">
        <f>'AI1vj Tab5'!C62</f>
        <v>0</v>
      </c>
      <c r="D62" s="34" t="str">
        <f>IF('AI1vj Tab5'!D62&gt;0,TEXT('AI1vj Tab5'!D62,"# ##0")," ")</f>
        <v> </v>
      </c>
      <c r="F62" s="33" t="s">
        <v>47</v>
      </c>
    </row>
    <row r="63" spans="1:6" ht="12.75">
      <c r="A63">
        <f>'AI1vj Tab5'!A63</f>
        <v>0</v>
      </c>
      <c r="B63">
        <f>'AI1vj Tab5'!B63</f>
        <v>0</v>
      </c>
      <c r="C63">
        <f>'AI1vj Tab5'!C63</f>
        <v>0</v>
      </c>
      <c r="D63" s="34" t="str">
        <f>IF('AI1vj Tab5'!D63&gt;0,TEXT('AI1vj Tab5'!D63,"# ##0")," ")</f>
        <v> </v>
      </c>
      <c r="F63" s="33" t="s">
        <v>47</v>
      </c>
    </row>
    <row r="64" spans="1:6" ht="12.75">
      <c r="A64">
        <f>'AI1vj Tab5'!A64</f>
        <v>0</v>
      </c>
      <c r="B64">
        <f>'AI1vj Tab5'!B64</f>
        <v>0</v>
      </c>
      <c r="C64">
        <f>'AI1vj Tab5'!C64</f>
        <v>0</v>
      </c>
      <c r="D64" s="34" t="str">
        <f>IF('AI1vj Tab5'!D64&gt;0,TEXT('AI1vj Tab5'!D64,"# ##0")," ")</f>
        <v> </v>
      </c>
      <c r="F64" s="33" t="s">
        <v>47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AI1vj</dc:title>
  <dc:subject>Stat. Bericht AI1 vj ./..</dc:subject>
  <dc:creator>K 40, formatiert von K 131b</dc:creator>
  <cp:keywords/>
  <dc:description>Schnittstellendatei -
Word-Dokument AI1vj
ist mit dieser Datei verknüpft.</dc:description>
  <cp:lastModifiedBy>jaehnere</cp:lastModifiedBy>
  <cp:lastPrinted>2009-11-03T07:22:35Z</cp:lastPrinted>
  <dcterms:created xsi:type="dcterms:W3CDTF">2001-11-19T10:33:16Z</dcterms:created>
  <dcterms:modified xsi:type="dcterms:W3CDTF">2010-02-09T07:20:07Z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