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<sst xmlns="http://schemas.openxmlformats.org/spreadsheetml/2006/main" count="108" uniqueCount="81">
  <si>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</si>
  <si>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</si>
  <si>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</si>
  <si>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</si>
  <si>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</si>
  <si>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</si>
  <si>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</si>
  <si>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</si>
  <si>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</si>
  <si>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</si>
  <si>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</si>
  <si>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</si>
  <si>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</si>
  <si>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</si>
  <si>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</si>
  <si>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</si>
  <si>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</si>
  <si>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</si>
  <si>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</si>
  <si>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</si>
  <si>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</si>
  <si>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</si>
  <si>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</si>
  <si>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</si>
  <si>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</si>
  <si>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</si>
  <si>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</si>
  <si>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</si>
  <si>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</si>
  <si>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</si>
  <si>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</si>
  <si>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</si>
  <si>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</si>
  <si>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</si>
  <si>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</si>
  <si>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</si>
  <si>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</si>
  <si>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</si>
  <si>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</si>
  <si>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</si>
  <si>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</si>
  <si>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</si>
  <si>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</si>
  <si>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</si>
  <si>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</si>
  <si>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</si>
  <si>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</si>
  <si>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</si>
  <si>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</si>
  <si>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</si>
  <si>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</si>
  <si>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</si>
  <si>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</si>
  <si>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</si>
  <si>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</si>
  <si>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</si>
  <si>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</si>
  <si>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</si>
  <si>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</si>
  <si>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</si>
  <si>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</si>
  <si>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</si>
  <si>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</si>
  <si>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</si>
  <si>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</si>
  <si>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</si>
  <si>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</si>
  <si>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</si>
  <si>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</si>
  <si>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</si>
  <si>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</si>
  <si>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</si>
  <si>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</si>
  <si>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</si>
  <si>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</si>
  <si>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</si>
  <si>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</si>
  <si>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</si>
  <si>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</si>
  <si>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</si>
  <si>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Gesetz über die Statistik der Bevölkerungsbewegung und die Fortschreibung des Bevölkerungsstandes in der Fassung vom 14. März 1980 (BGBl. I. S. 308), zuletzt geändert durch Artikel 2 des Gesetzes vom 25. März 2002 (BGBl. I S. 1186)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</si>
</sst>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0" borderId="0" xfId="0" applyNumberFormat="1" applyFont="1" applyAlignment="1" applyProtection="1">
      <alignment horizontal="right"/>
      <protection locked="0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183" fontId="0" fillId="0" borderId="0" xfId="0" applyNumberFormat="1" applyFont="1" applyAlignment="1" applyProtection="1">
      <alignment/>
      <protection locked="0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49" fontId="0" fillId="0" borderId="13" xfId="0" applyNumberFormat="1" applyFill="1" applyBorder="1" applyAlignment="1" applyProtection="1">
      <alignment horizontal="left"/>
      <protection/>
    </xf>
    <xf numFmtId="49" fontId="0" fillId="0" borderId="13" xfId="0" applyNumberFormat="1" applyFill="1" applyBorder="1" applyAlignment="1" applyProtection="1" quotePrefix="1">
      <alignment horizontal="left"/>
      <protection/>
    </xf>
    <xf numFmtId="49" fontId="0" fillId="0" borderId="14" xfId="0" applyNumberFormat="1" applyFill="1" applyBorder="1" applyAlignment="1" applyProtection="1" quotePrefix="1">
      <alignment horizontal="left"/>
      <protection/>
    </xf>
    <xf numFmtId="187" fontId="0" fillId="0" borderId="20" xfId="0" applyNumberFormat="1" applyFont="1" applyFill="1" applyBorder="1" applyAlignment="1" applyProtection="1">
      <alignment horizontal="left"/>
      <protection/>
    </xf>
    <xf numFmtId="187" fontId="0" fillId="0" borderId="18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 quotePrefix="1">
      <alignment horizontal="left"/>
      <protection/>
    </xf>
    <xf numFmtId="49" fontId="0" fillId="0" borderId="9" xfId="0" applyNumberFormat="1" applyFill="1" applyBorder="1" applyAlignment="1" applyProtection="1" quotePrefix="1">
      <alignment horizontal="left"/>
      <protection/>
    </xf>
    <xf numFmtId="49" fontId="0" fillId="0" borderId="8" xfId="0" applyNumberFormat="1" applyFill="1" applyBorder="1" applyAlignment="1" applyProtection="1" quotePrefix="1">
      <alignment horizontal="left"/>
      <protection/>
    </xf>
    <xf numFmtId="49" fontId="0" fillId="0" borderId="10" xfId="0" applyNumberFormat="1" applyFill="1" applyBorder="1" applyAlignment="1" applyProtection="1" quotePrefix="1">
      <alignment horizontal="left"/>
      <protection/>
    </xf>
    <xf numFmtId="184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2">
      <selection activeCell="C27" sqref="C27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5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31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32</v>
      </c>
      <c r="B3" s="36"/>
      <c r="C3" s="36"/>
      <c r="D3" s="36"/>
      <c r="E3" s="36"/>
      <c r="F3" s="36"/>
      <c r="G3" s="36"/>
      <c r="H3" s="36"/>
    </row>
    <row r="4" spans="1:8" ht="12.75">
      <c r="A4" s="38" t="s">
        <v>33</v>
      </c>
      <c r="B4" s="39" t="s">
        <v>34</v>
      </c>
      <c r="C4" s="39"/>
      <c r="D4" s="40"/>
      <c r="E4" s="39" t="s">
        <v>35</v>
      </c>
      <c r="F4" s="54" t="s">
        <v>36</v>
      </c>
      <c r="G4" s="39"/>
      <c r="H4" s="40"/>
    </row>
    <row r="5" spans="1:8" ht="12.75">
      <c r="A5" s="41" t="s">
        <v>37</v>
      </c>
      <c r="B5" s="42" t="s">
        <v>38</v>
      </c>
      <c r="C5" s="42"/>
      <c r="D5" s="43"/>
      <c r="E5" s="42" t="s">
        <v>37</v>
      </c>
      <c r="F5" s="55" t="s">
        <v>39</v>
      </c>
      <c r="G5" s="42"/>
      <c r="H5" s="43"/>
    </row>
    <row r="6" spans="1:8" ht="12.75">
      <c r="A6" s="41" t="s">
        <v>40</v>
      </c>
      <c r="B6" s="55" t="s">
        <v>41</v>
      </c>
      <c r="C6" s="42"/>
      <c r="D6" s="43"/>
      <c r="E6" s="42" t="s">
        <v>40</v>
      </c>
      <c r="F6" s="55" t="s">
        <v>42</v>
      </c>
      <c r="G6" s="42"/>
      <c r="H6" s="43"/>
    </row>
    <row r="7" spans="1:8" ht="12.75">
      <c r="A7" s="41" t="s">
        <v>43</v>
      </c>
      <c r="B7" s="55" t="s">
        <v>44</v>
      </c>
      <c r="C7" s="42"/>
      <c r="D7" s="43"/>
      <c r="E7" s="42" t="s">
        <v>43</v>
      </c>
      <c r="F7" s="55" t="s">
        <v>45</v>
      </c>
      <c r="G7" s="42"/>
      <c r="H7" s="43"/>
    </row>
    <row r="8" spans="1:8" ht="12.75">
      <c r="A8" s="44" t="s">
        <v>46</v>
      </c>
      <c r="B8" s="45" t="s">
        <v>47</v>
      </c>
      <c r="C8" s="46"/>
      <c r="D8" s="47"/>
      <c r="E8" s="46" t="s">
        <v>46</v>
      </c>
      <c r="F8" s="56" t="s">
        <v>48</v>
      </c>
      <c r="G8" s="46"/>
      <c r="H8" s="47"/>
    </row>
    <row r="9" spans="1:8" ht="12.75">
      <c r="A9" s="38"/>
      <c r="B9" s="39"/>
      <c r="C9" s="39"/>
      <c r="D9" s="39"/>
      <c r="E9" s="39"/>
      <c r="F9" s="39"/>
      <c r="G9" s="39"/>
      <c r="H9" s="40"/>
    </row>
    <row r="10" spans="1:8" ht="12.75">
      <c r="A10" s="48" t="s">
        <v>49</v>
      </c>
      <c r="B10" s="42"/>
      <c r="C10" s="42"/>
      <c r="D10" s="42"/>
      <c r="E10" s="42"/>
      <c r="F10" s="42"/>
      <c r="G10" s="42"/>
      <c r="H10" s="43"/>
    </row>
    <row r="11" spans="1:8" ht="18">
      <c r="A11" s="48" t="str">
        <f>"A II 1 - vj "&amp;Quartal&amp;"/"&amp;TEXT(Jahr,"00")</f>
        <v>A II 1 - vj 3/04</v>
      </c>
      <c r="B11" s="42"/>
      <c r="C11" s="49"/>
      <c r="D11" s="49"/>
      <c r="E11" s="49"/>
      <c r="F11" s="49"/>
      <c r="G11" s="49"/>
      <c r="H11" s="43"/>
    </row>
    <row r="12" spans="1:8" ht="18">
      <c r="A12" s="94" t="s">
        <v>78</v>
      </c>
      <c r="B12" s="42"/>
      <c r="C12" s="49"/>
      <c r="D12" s="49"/>
      <c r="E12" s="49"/>
      <c r="F12" s="49"/>
      <c r="G12" s="49"/>
      <c r="H12" s="43"/>
    </row>
    <row r="13" spans="1:8" ht="16.5">
      <c r="A13" s="94" t="str">
        <f>"im "&amp;Quartal&amp;". Vierteljahr "&amp;Jahr+2000</f>
        <v>im 3. Vierteljahr 2004</v>
      </c>
      <c r="B13" s="50"/>
      <c r="C13" s="50"/>
      <c r="D13" s="50"/>
      <c r="E13" s="50"/>
      <c r="F13" s="50"/>
      <c r="G13" s="50"/>
      <c r="H13" s="43"/>
    </row>
    <row r="14" spans="1:8" ht="12.75">
      <c r="A14" s="53" t="s">
        <v>0</v>
      </c>
      <c r="B14" s="50"/>
      <c r="C14" s="50"/>
      <c r="D14" s="50"/>
      <c r="E14" s="50"/>
      <c r="F14" s="50"/>
      <c r="G14" s="50"/>
      <c r="H14" s="43"/>
    </row>
    <row r="15" spans="1:8" ht="12.75">
      <c r="A15" s="41"/>
      <c r="B15" s="50"/>
      <c r="C15" s="50"/>
      <c r="D15" s="50"/>
      <c r="E15" s="50"/>
      <c r="F15" s="50"/>
      <c r="G15" s="50"/>
      <c r="H15" s="43"/>
    </row>
    <row r="16" spans="1:8" ht="12.75">
      <c r="A16" s="41" t="s">
        <v>50</v>
      </c>
      <c r="B16" s="50"/>
      <c r="C16" s="36"/>
      <c r="D16" s="36"/>
      <c r="E16" s="36"/>
      <c r="F16" s="36"/>
      <c r="G16" s="50" t="s">
        <v>69</v>
      </c>
      <c r="H16" s="43"/>
    </row>
    <row r="17" spans="1:8" ht="12.75">
      <c r="A17" s="38" t="s">
        <v>40</v>
      </c>
      <c r="B17" s="112" t="s">
        <v>51</v>
      </c>
      <c r="C17" s="113"/>
      <c r="D17" s="113"/>
      <c r="E17" s="114"/>
      <c r="F17" s="36"/>
      <c r="G17" s="115">
        <v>38540</v>
      </c>
      <c r="H17" s="116"/>
    </row>
    <row r="18" spans="1:8" ht="12.75">
      <c r="A18" s="41" t="s">
        <v>43</v>
      </c>
      <c r="B18" s="117" t="s">
        <v>52</v>
      </c>
      <c r="C18" s="118"/>
      <c r="D18" s="118"/>
      <c r="E18" s="119"/>
      <c r="F18" s="42"/>
      <c r="G18" s="50"/>
      <c r="H18" s="43"/>
    </row>
    <row r="19" spans="1:8" ht="12.75">
      <c r="A19" s="44" t="s">
        <v>46</v>
      </c>
      <c r="B19" s="120" t="s">
        <v>53</v>
      </c>
      <c r="C19" s="120"/>
      <c r="D19" s="120"/>
      <c r="E19" s="121"/>
      <c r="F19" s="50"/>
      <c r="G19" s="50"/>
      <c r="H19" s="43"/>
    </row>
    <row r="20" spans="1:8" ht="12.75">
      <c r="A20" s="41"/>
      <c r="B20" s="42"/>
      <c r="C20" s="50"/>
      <c r="D20" s="50"/>
      <c r="E20" s="50"/>
      <c r="F20" s="50"/>
      <c r="G20" s="50"/>
      <c r="H20" s="43"/>
    </row>
    <row r="21" spans="1:8" ht="54" customHeight="1">
      <c r="A21" s="109" t="s">
        <v>76</v>
      </c>
      <c r="B21" s="109"/>
      <c r="C21" s="109"/>
      <c r="D21" s="109"/>
      <c r="E21" s="109"/>
      <c r="F21" s="109"/>
      <c r="G21" s="109"/>
      <c r="H21" s="110"/>
    </row>
    <row r="23" ht="13.5" thickBot="1"/>
    <row r="24" spans="1:8" ht="10.5" customHeight="1" thickTop="1">
      <c r="A24" s="5"/>
      <c r="B24" s="6"/>
      <c r="C24" s="6"/>
      <c r="D24" s="6"/>
      <c r="E24" s="6"/>
      <c r="F24" s="6"/>
      <c r="G24" s="51"/>
      <c r="H24" s="52"/>
    </row>
    <row r="25" spans="1:8" ht="12.75" customHeight="1">
      <c r="A25" s="7" t="s">
        <v>68</v>
      </c>
      <c r="B25" s="8"/>
      <c r="C25" s="8"/>
      <c r="D25" s="8"/>
      <c r="E25" s="8"/>
      <c r="F25" s="8"/>
      <c r="G25" s="8"/>
      <c r="H25" s="9"/>
    </row>
    <row r="26" spans="1:8" ht="6.75" customHeight="1">
      <c r="A26" s="10"/>
      <c r="B26" s="11"/>
      <c r="C26" s="11"/>
      <c r="D26" s="11"/>
      <c r="E26" s="11"/>
      <c r="F26" s="11"/>
      <c r="G26" s="11"/>
      <c r="H26" s="12"/>
    </row>
    <row r="27" spans="1:8" ht="15.75">
      <c r="A27" s="10"/>
      <c r="B27" s="13" t="s">
        <v>6</v>
      </c>
      <c r="C27" s="122">
        <v>4</v>
      </c>
      <c r="D27" s="14" t="s">
        <v>7</v>
      </c>
      <c r="E27" s="11"/>
      <c r="F27" s="11"/>
      <c r="G27" s="11"/>
      <c r="H27" s="12"/>
    </row>
    <row r="28" spans="1:8" ht="15.75">
      <c r="A28" s="10"/>
      <c r="B28" s="13" t="s">
        <v>8</v>
      </c>
      <c r="C28" s="123">
        <v>3</v>
      </c>
      <c r="D28" s="11"/>
      <c r="E28" s="11"/>
      <c r="F28" s="11"/>
      <c r="G28" s="11"/>
      <c r="H28" s="12"/>
    </row>
    <row r="29" spans="1:8" ht="12" customHeight="1" thickBot="1">
      <c r="A29" s="15"/>
      <c r="B29" s="16"/>
      <c r="C29" s="16"/>
      <c r="D29" s="16"/>
      <c r="E29" s="16"/>
      <c r="F29" s="16"/>
      <c r="G29" s="16"/>
      <c r="H29" s="17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75" zoomScaleNormal="75" workbookViewId="0" topLeftCell="A1">
      <selection activeCell="J16" sqref="J16"/>
    </sheetView>
  </sheetViews>
  <sheetFormatPr defaultColWidth="11.421875" defaultRowHeight="12.75"/>
  <cols>
    <col min="1" max="1" width="23.8515625" style="3" customWidth="1"/>
    <col min="2" max="2" width="10.28125" style="3" customWidth="1"/>
    <col min="3" max="3" width="11.421875" style="3" customWidth="1"/>
    <col min="4" max="4" width="9.00390625" style="3" customWidth="1"/>
    <col min="5" max="16384" width="11.421875" style="3" customWidth="1"/>
  </cols>
  <sheetData>
    <row r="1" spans="1:7" ht="12.75">
      <c r="A1" s="1" t="str">
        <f>"A II 1 - vj "&amp;TEXT(Quartal,0)&amp;"/"&amp;TEXT(Jahr,"00")</f>
        <v>A II 1 - vj 3/04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1" customFormat="1" ht="25.5">
      <c r="A5" s="62"/>
      <c r="B5" s="69" t="str">
        <f>IF(Quartal=1,"Januar",IF(Quartal=2,"April",IF(Quartal=3,"Juli",IF(Quartal=4,"Oktober",""))))&amp;" "&amp;Jahr+2000</f>
        <v>Juli 2004</v>
      </c>
      <c r="C5" s="63" t="str">
        <f>IF(Quartal=1,"Februar",IF(Quartal=2,"Mai",IF(Quartal=3,"August",IF(Quartal=4,"November",""))))&amp;" "&amp;Jahr+2000</f>
        <v>August 2004</v>
      </c>
      <c r="D5" s="70" t="str">
        <f>IF(Quartal=1,"März",IF(Quartal=2,"Juni",IF(Quartal=3,"September",IF(Quartal=4,"Dezember",""))))&amp;" "&amp;Jahr+2000</f>
        <v>September 2004</v>
      </c>
      <c r="E5" s="64" t="str">
        <f>Quartal&amp;". Vierteljahr "&amp;Jahr+2000</f>
        <v>3. Vierteljahr 2004</v>
      </c>
      <c r="F5" s="64" t="str">
        <f>Quartal&amp;". Vierteljahr "&amp;Jahr+1999</f>
        <v>3. Vierteljahr 2003</v>
      </c>
      <c r="G5" s="65" t="s">
        <v>2</v>
      </c>
    </row>
    <row r="6" spans="1:7" ht="12.75">
      <c r="A6" s="1" t="s">
        <v>3</v>
      </c>
      <c r="B6" s="57">
        <v>636</v>
      </c>
      <c r="C6" s="57">
        <v>733</v>
      </c>
      <c r="D6" s="57">
        <v>660</v>
      </c>
      <c r="E6" s="57">
        <v>2029</v>
      </c>
      <c r="F6" s="57">
        <v>2145</v>
      </c>
      <c r="G6" s="98">
        <f>E6-F6</f>
        <v>-116</v>
      </c>
    </row>
    <row r="7" spans="1:7" ht="12.75">
      <c r="A7" s="1" t="s">
        <v>4</v>
      </c>
      <c r="B7" s="57">
        <v>1450</v>
      </c>
      <c r="C7" s="57">
        <v>1463</v>
      </c>
      <c r="D7" s="57">
        <v>1505</v>
      </c>
      <c r="E7" s="57">
        <v>4418</v>
      </c>
      <c r="F7" s="57">
        <v>4342</v>
      </c>
      <c r="G7" s="98">
        <f>E7-F7</f>
        <v>76</v>
      </c>
    </row>
    <row r="8" spans="1:7" ht="12.75">
      <c r="A8" s="1" t="s">
        <v>5</v>
      </c>
      <c r="B8" s="57">
        <v>1409</v>
      </c>
      <c r="C8" s="57">
        <v>1408</v>
      </c>
      <c r="D8" s="57">
        <v>1352</v>
      </c>
      <c r="E8" s="57">
        <v>4169</v>
      </c>
      <c r="F8" s="57">
        <v>4383</v>
      </c>
      <c r="G8" s="98">
        <f>E8-F8</f>
        <v>-214</v>
      </c>
    </row>
    <row r="9" spans="1:7" ht="25.5">
      <c r="A9" s="21" t="s">
        <v>54</v>
      </c>
      <c r="B9" s="98">
        <f>(B7-B8)</f>
        <v>41</v>
      </c>
      <c r="C9" s="98">
        <f>(C7-C8)</f>
        <v>55</v>
      </c>
      <c r="D9" s="98">
        <f>(D7-D8)</f>
        <v>153</v>
      </c>
      <c r="E9" s="98">
        <f>(E7-E8)</f>
        <v>249</v>
      </c>
      <c r="F9" s="98">
        <f>(F7-F8)</f>
        <v>-41</v>
      </c>
      <c r="G9" s="98">
        <v>-208</v>
      </c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1" customFormat="1" ht="25.5">
      <c r="A13" s="62"/>
      <c r="B13" s="69" t="str">
        <f>IF(Quartal=1,"Januar",IF(Quartal=2,"April",IF(Quartal=3,"Juli",IF(Quartal=4,"Oktober",""))))&amp;" "&amp;Jahr+2000</f>
        <v>Juli 2004</v>
      </c>
      <c r="C13" s="63" t="str">
        <f>IF(Quartal=1,"Februar",IF(Quartal=2,"Mai",IF(Quartal=3,"August",IF(Quartal=4,"November",""))))&amp;" "&amp;Jahr+2000</f>
        <v>August 2004</v>
      </c>
      <c r="D13" s="70" t="str">
        <f>IF(Quartal=1,"März",IF(Quartal=2,"Juni",IF(Quartal=3,"September",IF(Quartal=4,"Dezember",""))))&amp;" "&amp;Jahr+2000</f>
        <v>September 2004</v>
      </c>
      <c r="E13" s="64" t="str">
        <f>Quartal&amp;". Vierteljahr "&amp;Jahr+2000</f>
        <v>3. Vierteljahr 2004</v>
      </c>
      <c r="F13" s="64" t="str">
        <f>Quartal&amp;". Vierteljahr "&amp;Jahr+1999</f>
        <v>3. Vierteljahr 2003</v>
      </c>
      <c r="G13" s="65" t="s">
        <v>2</v>
      </c>
    </row>
    <row r="14" spans="1:7" ht="12.75">
      <c r="A14" s="1" t="s">
        <v>3</v>
      </c>
      <c r="B14" s="57">
        <v>1977</v>
      </c>
      <c r="C14" s="57">
        <v>2295</v>
      </c>
      <c r="D14" s="57">
        <v>1789</v>
      </c>
      <c r="E14" s="57">
        <v>6061</v>
      </c>
      <c r="F14" s="57">
        <v>5929</v>
      </c>
      <c r="G14" s="98">
        <f>E14-F14</f>
        <v>132</v>
      </c>
    </row>
    <row r="15" spans="1:7" ht="12.75">
      <c r="A15" s="1" t="s">
        <v>4</v>
      </c>
      <c r="B15" s="57">
        <v>2099</v>
      </c>
      <c r="C15" s="57">
        <v>2252</v>
      </c>
      <c r="D15" s="57">
        <v>2201</v>
      </c>
      <c r="E15" s="57">
        <v>6552</v>
      </c>
      <c r="F15" s="57">
        <v>6632</v>
      </c>
      <c r="G15" s="98">
        <f>E15-F15</f>
        <v>-80</v>
      </c>
    </row>
    <row r="16" spans="1:7" ht="12.75">
      <c r="A16" s="1" t="s">
        <v>5</v>
      </c>
      <c r="B16" s="57">
        <v>2267</v>
      </c>
      <c r="C16" s="57">
        <v>2527</v>
      </c>
      <c r="D16" s="57">
        <v>2447</v>
      </c>
      <c r="E16" s="57">
        <v>7241</v>
      </c>
      <c r="F16" s="57">
        <v>7342</v>
      </c>
      <c r="G16" s="98">
        <f>E16-F16</f>
        <v>-101</v>
      </c>
    </row>
    <row r="17" spans="1:7" ht="25.5">
      <c r="A17" s="21" t="s">
        <v>54</v>
      </c>
      <c r="B17" s="98">
        <f>(B15-B16)</f>
        <v>-168</v>
      </c>
      <c r="C17" s="98">
        <f>(C15-C16)</f>
        <v>-275</v>
      </c>
      <c r="D17" s="98">
        <f>(D15-D16)</f>
        <v>-246</v>
      </c>
      <c r="E17" s="98">
        <f>(E15-E16)</f>
        <v>-689</v>
      </c>
      <c r="F17" s="98">
        <f>(F15-F16)</f>
        <v>-710</v>
      </c>
      <c r="G17" s="98">
        <v>-21</v>
      </c>
    </row>
    <row r="18" spans="1:7" ht="12.75">
      <c r="A18" s="61"/>
      <c r="B18" s="61"/>
      <c r="C18" s="61"/>
      <c r="D18" s="61"/>
      <c r="E18" s="61"/>
      <c r="F18" s="61"/>
      <c r="G18" s="61"/>
    </row>
    <row r="20" s="96" customFormat="1" ht="12.75">
      <c r="A20" s="95" t="s">
        <v>79</v>
      </c>
    </row>
    <row r="21" spans="1:7" s="96" customFormat="1" ht="42.75" customHeight="1">
      <c r="A21" s="111" t="s">
        <v>80</v>
      </c>
      <c r="B21" s="111"/>
      <c r="C21" s="111"/>
      <c r="D21" s="111"/>
      <c r="E21" s="111"/>
      <c r="F21" s="111"/>
      <c r="G21" s="111"/>
    </row>
    <row r="22" s="96" customFormat="1" ht="12.75">
      <c r="A22" s="95" t="s">
        <v>56</v>
      </c>
    </row>
    <row r="23" spans="1:7" s="96" customFormat="1" ht="12.75">
      <c r="A23" s="97" t="s">
        <v>57</v>
      </c>
      <c r="B23" s="97"/>
      <c r="C23" s="97"/>
      <c r="D23" s="97"/>
      <c r="E23" s="97"/>
      <c r="F23" s="97"/>
      <c r="G23" s="97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21">
      <selection activeCell="I42" sqref="I42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3/04</v>
      </c>
      <c r="B1" s="61"/>
      <c r="C1" s="61"/>
      <c r="D1" s="61"/>
      <c r="E1" s="61"/>
      <c r="F1" s="61"/>
      <c r="G1" s="61"/>
      <c r="H1" s="61"/>
    </row>
    <row r="2" spans="1:8" ht="12.75">
      <c r="A2" s="1"/>
      <c r="B2" s="61"/>
      <c r="C2" s="61"/>
      <c r="D2" s="61"/>
      <c r="E2" s="61"/>
      <c r="F2" s="61"/>
      <c r="G2" s="61"/>
      <c r="H2" s="61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3. Vierteljahr 2004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5" t="s">
        <v>72</v>
      </c>
      <c r="B5" s="68" t="s">
        <v>67</v>
      </c>
      <c r="C5" s="67" t="s">
        <v>4</v>
      </c>
      <c r="D5" s="67"/>
      <c r="E5" s="67" t="s">
        <v>5</v>
      </c>
      <c r="F5" s="67"/>
      <c r="G5" s="29" t="s">
        <v>54</v>
      </c>
      <c r="H5" s="28"/>
    </row>
    <row r="6" spans="1:8" s="58" customFormat="1" ht="25.5">
      <c r="A6" s="24"/>
      <c r="B6" s="63" t="s">
        <v>1</v>
      </c>
      <c r="C6" s="66" t="s">
        <v>9</v>
      </c>
      <c r="D6" s="63" t="s">
        <v>77</v>
      </c>
      <c r="E6" s="63" t="s">
        <v>9</v>
      </c>
      <c r="F6" s="63" t="s">
        <v>77</v>
      </c>
      <c r="G6" s="26" t="s">
        <v>9</v>
      </c>
      <c r="H6" s="93" t="s">
        <v>77</v>
      </c>
    </row>
    <row r="7" spans="1:8" s="76" customFormat="1" ht="24.75" customHeight="1">
      <c r="A7" s="72"/>
      <c r="B7" s="73" t="s">
        <v>66</v>
      </c>
      <c r="C7" s="74"/>
      <c r="D7" s="75"/>
      <c r="E7" s="75"/>
      <c r="F7" s="75"/>
      <c r="G7" s="75"/>
      <c r="H7" s="75"/>
    </row>
    <row r="8" spans="1:8" ht="12.75">
      <c r="A8" s="23" t="s">
        <v>70</v>
      </c>
      <c r="B8" s="82"/>
      <c r="C8" s="83"/>
      <c r="D8" s="83"/>
      <c r="E8" s="83"/>
      <c r="F8" s="84"/>
      <c r="G8" s="84"/>
      <c r="H8" s="83"/>
    </row>
    <row r="9" spans="1:8" ht="12.75">
      <c r="A9" s="23" t="s">
        <v>59</v>
      </c>
      <c r="B9" s="30">
        <v>231</v>
      </c>
      <c r="C9" s="34">
        <v>601</v>
      </c>
      <c r="D9" s="34">
        <v>74</v>
      </c>
      <c r="E9" s="34">
        <v>533</v>
      </c>
      <c r="F9" s="59">
        <v>35</v>
      </c>
      <c r="G9" s="99">
        <f>SUM(C9-E9)</f>
        <v>68</v>
      </c>
      <c r="H9" s="100">
        <f>SUM(D9-F9)</f>
        <v>39</v>
      </c>
    </row>
    <row r="10" spans="1:8" ht="12.75">
      <c r="A10" s="23" t="s">
        <v>60</v>
      </c>
      <c r="B10" s="30">
        <v>388</v>
      </c>
      <c r="C10" s="34">
        <v>687</v>
      </c>
      <c r="D10" s="34">
        <v>42</v>
      </c>
      <c r="E10" s="34">
        <v>610</v>
      </c>
      <c r="F10" s="59">
        <v>16</v>
      </c>
      <c r="G10" s="99">
        <f aca="true" t="shared" si="0" ref="G10:G15">SUM(C10-E10)</f>
        <v>77</v>
      </c>
      <c r="H10" s="100">
        <f aca="true" t="shared" si="1" ref="H10:H15">SUM(D10-F10)</f>
        <v>26</v>
      </c>
    </row>
    <row r="11" spans="1:8" ht="12.75">
      <c r="A11" s="23" t="s">
        <v>61</v>
      </c>
      <c r="B11" s="30">
        <v>217</v>
      </c>
      <c r="C11" s="34">
        <v>617</v>
      </c>
      <c r="D11" s="34">
        <v>49</v>
      </c>
      <c r="E11" s="34">
        <v>548</v>
      </c>
      <c r="F11" s="59">
        <v>12</v>
      </c>
      <c r="G11" s="99">
        <f t="shared" si="0"/>
        <v>69</v>
      </c>
      <c r="H11" s="100">
        <f t="shared" si="1"/>
        <v>37</v>
      </c>
    </row>
    <row r="12" spans="1:8" ht="12.75">
      <c r="A12" s="23" t="s">
        <v>62</v>
      </c>
      <c r="B12" s="30">
        <v>388</v>
      </c>
      <c r="C12" s="34">
        <v>754</v>
      </c>
      <c r="D12" s="34">
        <v>48</v>
      </c>
      <c r="E12" s="34">
        <v>714</v>
      </c>
      <c r="F12" s="59">
        <v>19</v>
      </c>
      <c r="G12" s="99">
        <f t="shared" si="0"/>
        <v>40</v>
      </c>
      <c r="H12" s="100">
        <f t="shared" si="1"/>
        <v>29</v>
      </c>
    </row>
    <row r="13" spans="1:8" ht="12.75">
      <c r="A13" s="25" t="s">
        <v>63</v>
      </c>
      <c r="B13" s="30">
        <v>408</v>
      </c>
      <c r="C13" s="34">
        <v>923</v>
      </c>
      <c r="D13" s="34">
        <v>56</v>
      </c>
      <c r="E13" s="34">
        <v>1033</v>
      </c>
      <c r="F13" s="59">
        <v>21</v>
      </c>
      <c r="G13" s="99">
        <f t="shared" si="0"/>
        <v>-110</v>
      </c>
      <c r="H13" s="100">
        <f t="shared" si="1"/>
        <v>35</v>
      </c>
    </row>
    <row r="14" spans="1:8" ht="12.75">
      <c r="A14" s="25" t="s">
        <v>64</v>
      </c>
      <c r="B14" s="30">
        <v>203</v>
      </c>
      <c r="C14" s="34">
        <v>301</v>
      </c>
      <c r="D14" s="34">
        <v>13</v>
      </c>
      <c r="E14" s="34">
        <v>237</v>
      </c>
      <c r="F14" s="59">
        <v>11</v>
      </c>
      <c r="G14" s="99">
        <f t="shared" si="0"/>
        <v>64</v>
      </c>
      <c r="H14" s="100">
        <f t="shared" si="1"/>
        <v>2</v>
      </c>
    </row>
    <row r="15" spans="1:8" ht="12.75">
      <c r="A15" s="25" t="s">
        <v>65</v>
      </c>
      <c r="B15" s="30">
        <v>194</v>
      </c>
      <c r="C15" s="34">
        <v>535</v>
      </c>
      <c r="D15" s="34">
        <v>68</v>
      </c>
      <c r="E15" s="34">
        <v>494</v>
      </c>
      <c r="F15" s="59">
        <v>15</v>
      </c>
      <c r="G15" s="99">
        <f t="shared" si="0"/>
        <v>41</v>
      </c>
      <c r="H15" s="100">
        <f t="shared" si="1"/>
        <v>53</v>
      </c>
    </row>
    <row r="16" spans="1:8" ht="25.5" customHeight="1">
      <c r="A16" s="77" t="s">
        <v>66</v>
      </c>
      <c r="B16" s="30">
        <f>B9+B10+B11+B12+B13+B14+B15</f>
        <v>2029</v>
      </c>
      <c r="C16" s="30">
        <f aca="true" t="shared" si="2" ref="C16:H16">C9+C10+C11+C12+C13+C14+C15</f>
        <v>4418</v>
      </c>
      <c r="D16" s="30">
        <f t="shared" si="2"/>
        <v>350</v>
      </c>
      <c r="E16" s="30">
        <f t="shared" si="2"/>
        <v>4169</v>
      </c>
      <c r="F16" s="30">
        <f t="shared" si="2"/>
        <v>129</v>
      </c>
      <c r="G16" s="99">
        <f t="shared" si="2"/>
        <v>249</v>
      </c>
      <c r="H16" s="101">
        <f t="shared" si="2"/>
        <v>221</v>
      </c>
    </row>
    <row r="17" spans="1:8" ht="12.75">
      <c r="A17" s="25" t="s">
        <v>71</v>
      </c>
      <c r="B17" s="79"/>
      <c r="C17" s="80"/>
      <c r="D17" s="80"/>
      <c r="E17" s="80"/>
      <c r="F17" s="81"/>
      <c r="G17" s="102"/>
      <c r="H17" s="103"/>
    </row>
    <row r="18" spans="1:8" ht="12.75">
      <c r="A18" s="25" t="s">
        <v>27</v>
      </c>
      <c r="B18" s="32" t="s">
        <v>58</v>
      </c>
      <c r="C18" s="33">
        <v>2194</v>
      </c>
      <c r="D18" s="33">
        <v>185</v>
      </c>
      <c r="E18" s="33">
        <v>1846</v>
      </c>
      <c r="F18" s="60">
        <v>83</v>
      </c>
      <c r="G18" s="99">
        <f>SUM(C18-E18)</f>
        <v>348</v>
      </c>
      <c r="H18" s="104">
        <v>102</v>
      </c>
    </row>
    <row r="19" spans="1:8" ht="12.75">
      <c r="A19" s="78" t="s">
        <v>28</v>
      </c>
      <c r="B19" s="32" t="s">
        <v>58</v>
      </c>
      <c r="C19" s="33">
        <v>2224</v>
      </c>
      <c r="D19" s="33">
        <v>165</v>
      </c>
      <c r="E19" s="33">
        <v>2323</v>
      </c>
      <c r="F19" s="60">
        <v>46</v>
      </c>
      <c r="G19" s="99">
        <f>SUM(C19-E19)</f>
        <v>-99</v>
      </c>
      <c r="H19" s="104">
        <v>119</v>
      </c>
    </row>
    <row r="20" spans="1:10" s="92" customFormat="1" ht="26.25" customHeight="1">
      <c r="A20" s="87"/>
      <c r="B20" s="88" t="s">
        <v>26</v>
      </c>
      <c r="C20" s="89"/>
      <c r="D20" s="90"/>
      <c r="E20" s="90"/>
      <c r="F20" s="90"/>
      <c r="G20" s="105"/>
      <c r="H20" s="105"/>
      <c r="I20" s="91"/>
      <c r="J20" s="91"/>
    </row>
    <row r="21" spans="1:8" ht="12.75">
      <c r="A21" s="23" t="s">
        <v>73</v>
      </c>
      <c r="B21" s="82"/>
      <c r="C21" s="83"/>
      <c r="D21" s="83"/>
      <c r="E21" s="83"/>
      <c r="F21" s="84"/>
      <c r="G21" s="106"/>
      <c r="H21" s="107"/>
    </row>
    <row r="22" spans="1:8" ht="12.75">
      <c r="A22" s="23" t="s">
        <v>11</v>
      </c>
      <c r="B22" s="30">
        <v>145</v>
      </c>
      <c r="C22" s="34">
        <v>191</v>
      </c>
      <c r="D22" s="34">
        <v>7</v>
      </c>
      <c r="E22" s="34">
        <v>243</v>
      </c>
      <c r="F22" s="59">
        <v>2</v>
      </c>
      <c r="G22" s="99">
        <f aca="true" t="shared" si="3" ref="G22:H25">SUM(C22-E22)</f>
        <v>-52</v>
      </c>
      <c r="H22" s="100">
        <f t="shared" si="3"/>
        <v>5</v>
      </c>
    </row>
    <row r="23" spans="1:8" ht="12.75">
      <c r="A23" s="23" t="s">
        <v>12</v>
      </c>
      <c r="B23" s="30">
        <v>391</v>
      </c>
      <c r="C23" s="34">
        <v>574</v>
      </c>
      <c r="D23" s="34">
        <v>27</v>
      </c>
      <c r="E23" s="34">
        <v>592</v>
      </c>
      <c r="F23" s="59">
        <v>6</v>
      </c>
      <c r="G23" s="99">
        <f t="shared" si="3"/>
        <v>-18</v>
      </c>
      <c r="H23" s="100">
        <f t="shared" si="3"/>
        <v>21</v>
      </c>
    </row>
    <row r="24" spans="1:8" ht="12.75">
      <c r="A24" s="23" t="s">
        <v>13</v>
      </c>
      <c r="B24" s="30">
        <v>382</v>
      </c>
      <c r="C24" s="34">
        <v>501</v>
      </c>
      <c r="D24" s="34">
        <v>18</v>
      </c>
      <c r="E24" s="34">
        <v>664</v>
      </c>
      <c r="F24" s="59">
        <v>18</v>
      </c>
      <c r="G24" s="99">
        <f t="shared" si="3"/>
        <v>-163</v>
      </c>
      <c r="H24" s="100">
        <f t="shared" si="3"/>
        <v>0</v>
      </c>
    </row>
    <row r="25" spans="1:8" ht="12.75">
      <c r="A25" s="23" t="s">
        <v>14</v>
      </c>
      <c r="B25" s="30">
        <v>142</v>
      </c>
      <c r="C25" s="34">
        <v>191</v>
      </c>
      <c r="D25" s="34">
        <v>10</v>
      </c>
      <c r="E25" s="34">
        <v>217</v>
      </c>
      <c r="F25" s="59">
        <v>0</v>
      </c>
      <c r="G25" s="99">
        <f t="shared" si="3"/>
        <v>-26</v>
      </c>
      <c r="H25" s="100">
        <f t="shared" si="3"/>
        <v>10</v>
      </c>
    </row>
    <row r="26" spans="1:8" ht="25.5">
      <c r="A26" s="86" t="s">
        <v>74</v>
      </c>
      <c r="B26" s="30">
        <f>B22+B23+B24+B25</f>
        <v>1060</v>
      </c>
      <c r="C26" s="30">
        <f aca="true" t="shared" si="4" ref="C26:H26">C22+C23+C24+C25</f>
        <v>1457</v>
      </c>
      <c r="D26" s="30">
        <f t="shared" si="4"/>
        <v>62</v>
      </c>
      <c r="E26" s="30">
        <f t="shared" si="4"/>
        <v>1716</v>
      </c>
      <c r="F26" s="30">
        <f t="shared" si="4"/>
        <v>26</v>
      </c>
      <c r="G26" s="99">
        <f t="shared" si="4"/>
        <v>-259</v>
      </c>
      <c r="H26" s="101">
        <f t="shared" si="4"/>
        <v>36</v>
      </c>
    </row>
    <row r="27" spans="1:8" ht="12.75">
      <c r="A27" s="23" t="s">
        <v>10</v>
      </c>
      <c r="B27" s="82"/>
      <c r="C27" s="83"/>
      <c r="D27" s="83"/>
      <c r="E27" s="83"/>
      <c r="F27" s="84"/>
      <c r="G27" s="106"/>
      <c r="H27" s="107"/>
    </row>
    <row r="28" spans="1:8" ht="12.75">
      <c r="A28" s="25" t="s">
        <v>15</v>
      </c>
      <c r="B28" s="30">
        <v>300</v>
      </c>
      <c r="C28" s="34">
        <v>297</v>
      </c>
      <c r="D28" s="34">
        <v>7</v>
      </c>
      <c r="E28" s="34">
        <v>411</v>
      </c>
      <c r="F28" s="34">
        <v>3</v>
      </c>
      <c r="G28" s="99">
        <f aca="true" t="shared" si="5" ref="G28:G38">SUM(C28-E28)</f>
        <v>-114</v>
      </c>
      <c r="H28" s="100">
        <f aca="true" t="shared" si="6" ref="H28:H38">SUM(D28-F28)</f>
        <v>4</v>
      </c>
    </row>
    <row r="29" spans="1:8" ht="12.75">
      <c r="A29" s="25" t="s">
        <v>16</v>
      </c>
      <c r="B29" s="30">
        <v>319</v>
      </c>
      <c r="C29" s="34">
        <v>457</v>
      </c>
      <c r="D29" s="34">
        <v>14</v>
      </c>
      <c r="E29" s="34">
        <v>440</v>
      </c>
      <c r="F29" s="59">
        <v>2</v>
      </c>
      <c r="G29" s="99">
        <f t="shared" si="5"/>
        <v>17</v>
      </c>
      <c r="H29" s="99">
        <f t="shared" si="6"/>
        <v>12</v>
      </c>
    </row>
    <row r="30" spans="1:8" ht="12.75">
      <c r="A30" s="25" t="s">
        <v>17</v>
      </c>
      <c r="B30" s="30">
        <v>856</v>
      </c>
      <c r="C30" s="34">
        <v>401</v>
      </c>
      <c r="D30" s="34">
        <v>9</v>
      </c>
      <c r="E30" s="34">
        <v>440</v>
      </c>
      <c r="F30" s="59">
        <v>4</v>
      </c>
      <c r="G30" s="99">
        <f t="shared" si="5"/>
        <v>-39</v>
      </c>
      <c r="H30" s="99">
        <f t="shared" si="6"/>
        <v>5</v>
      </c>
    </row>
    <row r="31" spans="1:8" ht="12.75">
      <c r="A31" s="25" t="s">
        <v>18</v>
      </c>
      <c r="B31" s="30">
        <v>505</v>
      </c>
      <c r="C31" s="34">
        <v>422</v>
      </c>
      <c r="D31" s="34">
        <v>3</v>
      </c>
      <c r="E31" s="34">
        <v>525</v>
      </c>
      <c r="F31" s="59">
        <v>3</v>
      </c>
      <c r="G31" s="99">
        <f t="shared" si="5"/>
        <v>-103</v>
      </c>
      <c r="H31" s="99">
        <f t="shared" si="6"/>
        <v>0</v>
      </c>
    </row>
    <row r="32" spans="1:8" ht="12.75">
      <c r="A32" s="25" t="s">
        <v>19</v>
      </c>
      <c r="B32" s="30">
        <v>582</v>
      </c>
      <c r="C32" s="34">
        <v>681</v>
      </c>
      <c r="D32" s="34">
        <v>26</v>
      </c>
      <c r="E32" s="34">
        <v>698</v>
      </c>
      <c r="F32" s="59">
        <v>14</v>
      </c>
      <c r="G32" s="99">
        <f t="shared" si="5"/>
        <v>-17</v>
      </c>
      <c r="H32" s="99">
        <f t="shared" si="6"/>
        <v>12</v>
      </c>
    </row>
    <row r="33" spans="1:8" ht="12.75">
      <c r="A33" s="25" t="s">
        <v>20</v>
      </c>
      <c r="B33" s="30">
        <v>316</v>
      </c>
      <c r="C33" s="34">
        <v>269</v>
      </c>
      <c r="D33" s="34">
        <v>5</v>
      </c>
      <c r="E33" s="34">
        <v>317</v>
      </c>
      <c r="F33" s="59">
        <v>0</v>
      </c>
      <c r="G33" s="99">
        <f t="shared" si="5"/>
        <v>-48</v>
      </c>
      <c r="H33" s="99">
        <f t="shared" si="6"/>
        <v>5</v>
      </c>
    </row>
    <row r="34" spans="1:8" ht="12.75">
      <c r="A34" s="25" t="s">
        <v>21</v>
      </c>
      <c r="B34" s="30">
        <v>560</v>
      </c>
      <c r="C34" s="34">
        <v>651</v>
      </c>
      <c r="D34" s="34">
        <v>15</v>
      </c>
      <c r="E34" s="34">
        <v>701</v>
      </c>
      <c r="F34" s="59">
        <v>8</v>
      </c>
      <c r="G34" s="99">
        <f t="shared" si="5"/>
        <v>-50</v>
      </c>
      <c r="H34" s="99">
        <f t="shared" si="6"/>
        <v>7</v>
      </c>
    </row>
    <row r="35" spans="1:8" ht="12.75">
      <c r="A35" s="25" t="s">
        <v>22</v>
      </c>
      <c r="B35" s="30">
        <v>437</v>
      </c>
      <c r="C35" s="34">
        <v>447</v>
      </c>
      <c r="D35" s="34">
        <v>2</v>
      </c>
      <c r="E35" s="34">
        <v>514</v>
      </c>
      <c r="F35" s="59">
        <v>3</v>
      </c>
      <c r="G35" s="99">
        <f t="shared" si="5"/>
        <v>-67</v>
      </c>
      <c r="H35" s="99">
        <f t="shared" si="6"/>
        <v>-1</v>
      </c>
    </row>
    <row r="36" spans="1:8" ht="12.75">
      <c r="A36" s="25" t="s">
        <v>23</v>
      </c>
      <c r="B36" s="30">
        <v>405</v>
      </c>
      <c r="C36" s="34">
        <v>619</v>
      </c>
      <c r="D36" s="34">
        <v>11</v>
      </c>
      <c r="E36" s="34">
        <v>552</v>
      </c>
      <c r="F36" s="59">
        <v>4</v>
      </c>
      <c r="G36" s="99">
        <f t="shared" si="5"/>
        <v>67</v>
      </c>
      <c r="H36" s="99">
        <f t="shared" si="6"/>
        <v>7</v>
      </c>
    </row>
    <row r="37" spans="1:8" ht="12.75">
      <c r="A37" s="25" t="s">
        <v>24</v>
      </c>
      <c r="B37" s="30">
        <v>255</v>
      </c>
      <c r="C37" s="34">
        <v>332</v>
      </c>
      <c r="D37" s="34">
        <v>7</v>
      </c>
      <c r="E37" s="34">
        <v>354</v>
      </c>
      <c r="F37" s="59">
        <v>3</v>
      </c>
      <c r="G37" s="99">
        <f t="shared" si="5"/>
        <v>-22</v>
      </c>
      <c r="H37" s="99">
        <f t="shared" si="6"/>
        <v>4</v>
      </c>
    </row>
    <row r="38" spans="1:8" ht="12.75">
      <c r="A38" s="25" t="s">
        <v>25</v>
      </c>
      <c r="B38" s="30">
        <v>466</v>
      </c>
      <c r="C38" s="34">
        <v>519</v>
      </c>
      <c r="D38" s="34">
        <v>13</v>
      </c>
      <c r="E38" s="34">
        <v>573</v>
      </c>
      <c r="F38" s="59">
        <v>3</v>
      </c>
      <c r="G38" s="99">
        <f t="shared" si="5"/>
        <v>-54</v>
      </c>
      <c r="H38" s="99">
        <f t="shared" si="6"/>
        <v>10</v>
      </c>
    </row>
    <row r="39" spans="1:8" ht="12.75">
      <c r="A39" s="25" t="s">
        <v>75</v>
      </c>
      <c r="B39" s="30">
        <f>B28+B29+B30+B31+B32+B33+B34+B35+B36+B37+B38</f>
        <v>5001</v>
      </c>
      <c r="C39" s="30">
        <f aca="true" t="shared" si="7" ref="C39:H39">C28+C29+C30+C31+C32+C33+C34+C35+C36+C37+C38</f>
        <v>5095</v>
      </c>
      <c r="D39" s="30">
        <f t="shared" si="7"/>
        <v>112</v>
      </c>
      <c r="E39" s="30">
        <f t="shared" si="7"/>
        <v>5525</v>
      </c>
      <c r="F39" s="30">
        <f t="shared" si="7"/>
        <v>47</v>
      </c>
      <c r="G39" s="99">
        <f t="shared" si="7"/>
        <v>-430</v>
      </c>
      <c r="H39" s="101">
        <f t="shared" si="7"/>
        <v>65</v>
      </c>
    </row>
    <row r="40" spans="1:8" ht="25.5" customHeight="1">
      <c r="A40" s="27" t="s">
        <v>26</v>
      </c>
      <c r="B40" s="31">
        <f>B26+B39</f>
        <v>6061</v>
      </c>
      <c r="C40" s="31">
        <f aca="true" t="shared" si="8" ref="C40:H40">C26+C39</f>
        <v>6552</v>
      </c>
      <c r="D40" s="31">
        <f t="shared" si="8"/>
        <v>174</v>
      </c>
      <c r="E40" s="31">
        <f t="shared" si="8"/>
        <v>7241</v>
      </c>
      <c r="F40" s="31">
        <f t="shared" si="8"/>
        <v>73</v>
      </c>
      <c r="G40" s="99">
        <f t="shared" si="8"/>
        <v>-689</v>
      </c>
      <c r="H40" s="108">
        <f t="shared" si="8"/>
        <v>101</v>
      </c>
    </row>
    <row r="41" spans="1:8" ht="12.75">
      <c r="A41" s="25" t="s">
        <v>71</v>
      </c>
      <c r="B41" s="79"/>
      <c r="C41" s="80"/>
      <c r="D41" s="80"/>
      <c r="E41" s="80"/>
      <c r="F41" s="81"/>
      <c r="G41" s="102"/>
      <c r="H41" s="103"/>
    </row>
    <row r="42" spans="1:8" ht="12.75">
      <c r="A42" s="25" t="s">
        <v>27</v>
      </c>
      <c r="B42" s="32" t="s">
        <v>58</v>
      </c>
      <c r="C42" s="33">
        <v>3394</v>
      </c>
      <c r="D42" s="33">
        <v>80</v>
      </c>
      <c r="E42" s="33">
        <v>3405</v>
      </c>
      <c r="F42" s="60">
        <v>43</v>
      </c>
      <c r="G42" s="99">
        <f>SUM(C42-E42)</f>
        <v>-11</v>
      </c>
      <c r="H42" s="104">
        <v>37</v>
      </c>
    </row>
    <row r="43" spans="1:8" ht="12.75">
      <c r="A43" s="25" t="s">
        <v>28</v>
      </c>
      <c r="B43" s="32" t="s">
        <v>58</v>
      </c>
      <c r="C43" s="33">
        <v>3158</v>
      </c>
      <c r="D43" s="33">
        <v>94</v>
      </c>
      <c r="E43" s="33">
        <v>3836</v>
      </c>
      <c r="F43" s="60">
        <v>30</v>
      </c>
      <c r="G43" s="99">
        <f>SUM(C43-E43)</f>
        <v>-678</v>
      </c>
      <c r="H43" s="104">
        <v>64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jaehnere</cp:lastModifiedBy>
  <cp:lastPrinted>2005-06-09T07:28:33Z</cp:lastPrinted>
  <dcterms:created xsi:type="dcterms:W3CDTF">2001-01-09T12:08:54Z</dcterms:created>
  <dcterms:modified xsi:type="dcterms:W3CDTF">2005-06-30T08:36:40Z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