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0" yWindow="65521" windowWidth="4830" windowHeight="5475" activeTab="0"/>
  </bookViews>
  <sheets>
    <sheet name="AI1vj" sheetId="1" r:id="rId1"/>
    <sheet name="AI1vj Tab1" sheetId="2" r:id="rId2"/>
    <sheet name="AI1vj Tab2" sheetId="3" r:id="rId3"/>
    <sheet name="AI1vj Tab3" sheetId="4" r:id="rId4"/>
    <sheet name="AI1vj Tab4" sheetId="5" r:id="rId5"/>
    <sheet name="AI1vj Tab5" sheetId="6" r:id="rId6"/>
    <sheet name="ASP2" sheetId="7" state="hidden" r:id="rId7"/>
    <sheet name="ASP4" sheetId="8" state="hidden" r:id="rId8"/>
  </sheets>
  <definedNames>
    <definedName name="A">'ASP2'!$A$3:$A$4</definedName>
    <definedName name="B">'ASP2'!$A$5:$F$6</definedName>
    <definedName name="C">'ASP2'!$A$8:$F$24</definedName>
    <definedName name="D">'ASP2'!$A$25:$A$26</definedName>
    <definedName name="_xlnm.Print_Area" localSheetId="5">'AI1vj Tab5'!$A$1:$D$58</definedName>
    <definedName name="E">'ASP4'!$A$3:$A$4</definedName>
    <definedName name="F">'ASP4'!$A$6:$D$64</definedName>
    <definedName name="Jahr">'AI1vj'!$C$27</definedName>
    <definedName name="Quartal">'AI1vj'!$C$28</definedName>
  </definedNames>
  <calcPr fullCalcOnLoad="1"/>
</workbook>
</file>

<file path=xl/sharedStrings.xml><?xml version="1.0" encoding="utf-8"?>
<sst xmlns="http://schemas.openxmlformats.org/spreadsheetml/2006/main" count="317" uniqueCount="143">
  <si>
    <t>insgesamt</t>
  </si>
  <si>
    <t>männlich</t>
  </si>
  <si>
    <t>weiblich</t>
  </si>
  <si>
    <t>Anfangsbestand</t>
  </si>
  <si>
    <t>Lebendgeborene</t>
  </si>
  <si>
    <t>Gestorbene</t>
  </si>
  <si>
    <t>Saldo</t>
  </si>
  <si>
    <t>Zuzüge 1</t>
  </si>
  <si>
    <t>Fortzüge 1</t>
  </si>
  <si>
    <t>Veränderung insgesamt</t>
  </si>
  <si>
    <t>Endbestand</t>
  </si>
  <si>
    <t>1  über die Landesgrenze</t>
  </si>
  <si>
    <t>Jahr:</t>
  </si>
  <si>
    <t>(zweistellig)</t>
  </si>
  <si>
    <t>Quartal:</t>
  </si>
  <si>
    <t>KREISFREIE STADT</t>
  </si>
  <si>
    <t>Insgesamt</t>
  </si>
  <si>
    <t>Männlich</t>
  </si>
  <si>
    <t>Weiblich</t>
  </si>
  <si>
    <t>Kreis</t>
  </si>
  <si>
    <t>Anzahl</t>
  </si>
  <si>
    <t>%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</si>
  <si>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</si>
  <si>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</si>
  <si>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</si>
  <si>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</si>
  <si>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</si>
  <si>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</si>
  <si>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</si>
  <si>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</si>
  <si>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</si>
  <si>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</si>
  <si>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</si>
  <si>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</si>
  <si>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</si>
  <si>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</si>
  <si>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</si>
  <si>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Bevölkerung</t>
  </si>
  <si>
    <t>Lfd Nr.</t>
  </si>
  <si>
    <t>Gemeinde</t>
  </si>
  <si>
    <t>B</t>
  </si>
  <si>
    <t>C</t>
  </si>
  <si>
    <t>D</t>
  </si>
  <si>
    <t>E</t>
  </si>
  <si>
    <t>F</t>
  </si>
  <si>
    <t>A</t>
  </si>
  <si>
    <t>LFDNR</t>
  </si>
  <si>
    <t xml:space="preserve">Kiel, Landeshauptstadt           </t>
  </si>
  <si>
    <t>-</t>
  </si>
  <si>
    <t xml:space="preserve">Lübeck, Hansestadt               </t>
  </si>
  <si>
    <t xml:space="preserve">Flensburg, Stadt                 </t>
  </si>
  <si>
    <t xml:space="preserve">Neumünster, Stadt                </t>
  </si>
  <si>
    <t xml:space="preserve">Norderstedt, Stadt               </t>
  </si>
  <si>
    <t xml:space="preserve">Elmshorn, Stadt                  </t>
  </si>
  <si>
    <t xml:space="preserve">Pinneberg, Stadt                 </t>
  </si>
  <si>
    <t xml:space="preserve">Itzehoe, Stadt                   </t>
  </si>
  <si>
    <t xml:space="preserve">Wedel, Stadt                     </t>
  </si>
  <si>
    <t xml:space="preserve">Ahrensburg, Stadt                </t>
  </si>
  <si>
    <t xml:space="preserve">Geesthacht, Stadt                </t>
  </si>
  <si>
    <t>Rendsburg, Stadt</t>
  </si>
  <si>
    <t xml:space="preserve">Henstedt-Ulzburg                 </t>
  </si>
  <si>
    <t xml:space="preserve">Reinbek, Stadt                   </t>
  </si>
  <si>
    <t>Schleswig, Stadt</t>
  </si>
  <si>
    <t xml:space="preserve">Bad Oldesloe, Stadt              </t>
  </si>
  <si>
    <t xml:space="preserve">Eckernförde, Stadt               </t>
  </si>
  <si>
    <t xml:space="preserve">Husum, Stadt                     </t>
  </si>
  <si>
    <t xml:space="preserve">Heide, Stadt                     </t>
  </si>
  <si>
    <t xml:space="preserve">Quickborn, Stadt                 </t>
  </si>
  <si>
    <t xml:space="preserve">Bad Schwartau, Stadt             </t>
  </si>
  <si>
    <t xml:space="preserve">Kaltenkirchen, Stadt             </t>
  </si>
  <si>
    <t xml:space="preserve">Mölln, Stadt                     </t>
  </si>
  <si>
    <t xml:space="preserve">Uetersen, Stadt                  </t>
  </si>
  <si>
    <t xml:space="preserve">Schenefeld, Stadt                </t>
  </si>
  <si>
    <t xml:space="preserve">Eutin, Stadt                     </t>
  </si>
  <si>
    <t xml:space="preserve">Stockelsdorf                     </t>
  </si>
  <si>
    <t>Neustadt in Holstein, Stadt</t>
  </si>
  <si>
    <t>Bad Segeberg, Stadt</t>
  </si>
  <si>
    <t xml:space="preserve">Glinde, Stadt                    </t>
  </si>
  <si>
    <t xml:space="preserve">Halstenbek                       </t>
  </si>
  <si>
    <t xml:space="preserve">Ratekau                          </t>
  </si>
  <si>
    <t xml:space="preserve">Preetz, Stadt                    </t>
  </si>
  <si>
    <t xml:space="preserve">Schwarzenbek, Stadt              </t>
  </si>
  <si>
    <t xml:space="preserve">Brunsbüttel, Stadt               </t>
  </si>
  <si>
    <t xml:space="preserve">Bargteheide, Stadt               </t>
  </si>
  <si>
    <t xml:space="preserve">Rellingen                        </t>
  </si>
  <si>
    <t xml:space="preserve">Ratzeburg, Stadt                 </t>
  </si>
  <si>
    <t xml:space="preserve">Bad Bramstedt, Stadt             </t>
  </si>
  <si>
    <t xml:space="preserve">Plön, Stadt                      </t>
  </si>
  <si>
    <t xml:space="preserve">Tornesch                         </t>
  </si>
  <si>
    <t>Fehmarn, Stadt</t>
  </si>
  <si>
    <t xml:space="preserve">Barsbüttel                       </t>
  </si>
  <si>
    <t>Glückstadt, Stadt</t>
  </si>
  <si>
    <t xml:space="preserve">Kronshagen                       </t>
  </si>
  <si>
    <t xml:space="preserve">Lauenburg/Elbe, Stadt            </t>
  </si>
  <si>
    <t xml:space="preserve">Scharbeutz                       </t>
  </si>
  <si>
    <t xml:space="preserve">Harrislee                        </t>
  </si>
  <si>
    <t>Wentorf bei Hamburg</t>
  </si>
  <si>
    <t xml:space="preserve">Malente                          </t>
  </si>
  <si>
    <t>Büdelsdorf, Stadt</t>
  </si>
  <si>
    <t>Die Bevölkerungsentwicklung in Hamburg und Schleswig-Holstein</t>
  </si>
  <si>
    <t>Statistisches Amt für Hamburg und Schleswig-Holstein</t>
  </si>
  <si>
    <t>Statistischer Bericht</t>
  </si>
  <si>
    <t>Auskunft zu diesem Bericht unter</t>
  </si>
  <si>
    <t>E-Mail:</t>
  </si>
  <si>
    <t>Fax:</t>
  </si>
  <si>
    <t>Telefon:</t>
  </si>
  <si>
    <t>Anstalt des öffentlichen Rechts</t>
  </si>
  <si>
    <t>D-20457 Hamburg, Steckelhörn 12</t>
  </si>
  <si>
    <t>www.statistik-nord.de</t>
  </si>
  <si>
    <t>Standort Hamburg:</t>
  </si>
  <si>
    <t>Postanschrift:</t>
  </si>
  <si>
    <t>D-20453 Hamburg</t>
  </si>
  <si>
    <t>040 42831-0</t>
  </si>
  <si>
    <t>040 42831-1700</t>
  </si>
  <si>
    <t>poststelle@statistik-nord.de</t>
  </si>
  <si>
    <t>D-24113 Kiel, Fröbelstraße 15-17</t>
  </si>
  <si>
    <t>Standort Kiel:</t>
  </si>
  <si>
    <t>Postfach 71 30, D-24171 Kiel</t>
  </si>
  <si>
    <t>0431 6895-0</t>
  </si>
  <si>
    <t>0431 6895-9498</t>
  </si>
  <si>
    <t>poststelleSH@statistik-nord.de</t>
  </si>
  <si>
    <t>040 42831-1754</t>
  </si>
  <si>
    <t>040 427964-411</t>
  </si>
  <si>
    <t>isolde.schlueter@statistik-nord.de</t>
  </si>
  <si>
    <t>deutsch</t>
  </si>
  <si>
    <t>nicht-
deutsch</t>
  </si>
  <si>
    <t>Hamburg-Mitte</t>
  </si>
  <si>
    <t>Altona</t>
  </si>
  <si>
    <t>Eimsbüttel</t>
  </si>
  <si>
    <t>Hamburg-Nord</t>
  </si>
  <si>
    <t>Wandsbek</t>
  </si>
  <si>
    <t>Bergedorf</t>
  </si>
  <si>
    <t>Harburg</t>
  </si>
  <si>
    <t>Hamburg</t>
  </si>
  <si>
    <t>Bezirk</t>
  </si>
  <si>
    <t>Generelle Angaben für  a l l e  Tabellen des Statistischen Berichts   A I 1 -  v j</t>
  </si>
  <si>
    <t>Schleswig-Holstein</t>
  </si>
  <si>
    <r>
      <t xml:space="preserve">Die Bevölkerungsentwicklung in </t>
    </r>
    <r>
      <rPr>
        <b/>
        <sz val="11"/>
        <rFont val="Arial"/>
        <family val="2"/>
      </rPr>
      <t>Schleswig-Holstein</t>
    </r>
  </si>
  <si>
    <r>
      <t xml:space="preserve">Die Bevölkerungsentwicklung in </t>
    </r>
    <r>
      <rPr>
        <b/>
        <sz val="11"/>
        <rFont val="Arial"/>
        <family val="2"/>
      </rPr>
      <t>Hamburg</t>
    </r>
  </si>
  <si>
    <t>© Für nichtgewerbliche Zwecke sind Vervielfältigung und unentgeltliche Verbreitung - auch auszugsweise - mit Quellenangabe gestattet. Die Verbreitung - auch auszugsweise - über elektronische Systeme/Datenträger bedarf der vorherigen Zustimmung. Alle übrigen Rechte bleiben vorbehalten.</t>
  </si>
  <si>
    <t>2  aufgrund von Gebietsänderungen und bestandsrelevanten Korrekturen</t>
  </si>
  <si>
    <t>sonstige Veränderung 2</t>
  </si>
  <si>
    <t>Ausgabedatum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</si>
</sst>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;\-\ #,##0"/>
    <numFmt numFmtId="173" formatCode="0.0;\-\ 0.0"/>
    <numFmt numFmtId="174" formatCode="#,##0;;\–"/>
    <numFmt numFmtId="175" formatCode="#,##0;\-\ #,##0;\–"/>
    <numFmt numFmtId="176" formatCode="\+\ #,##0;\-\ #,##0;0"/>
    <numFmt numFmtId="177" formatCode="\ #,##0;\-\ #,##0;0"/>
    <numFmt numFmtId="178" formatCode="0.0"/>
    <numFmt numFmtId="179" formatCode="0.00;\-\ 0.00"/>
    <numFmt numFmtId="180" formatCode="00"/>
    <numFmt numFmtId="181" formatCode="\+\ 0.00;\–\ 0.00"/>
    <numFmt numFmtId="182" formatCode="\+\ 0.00;\-\ 0.00"/>
    <numFmt numFmtId="183" formatCode="\+\ 0.0;\-\ 0.0"/>
    <numFmt numFmtId="184" formatCode="#\ ###\ ###"/>
    <numFmt numFmtId="185" formatCode="d/\ mmmm\ yyyy"/>
    <numFmt numFmtId="186" formatCode="###0;\-###0"/>
  </numFmts>
  <fonts count="1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14"/>
      <name val="Arial"/>
      <family val="2"/>
    </font>
    <font>
      <b/>
      <sz val="10"/>
      <color indexed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0"/>
      <color indexed="12"/>
      <name val="Arial"/>
      <family val="2"/>
    </font>
    <font>
      <b/>
      <sz val="12"/>
      <color indexed="39"/>
      <name val="Arial"/>
      <family val="2"/>
    </font>
    <font>
      <sz val="10"/>
      <name val="Helvetica"/>
      <family val="2"/>
    </font>
    <font>
      <sz val="9"/>
      <name val="Helvetica"/>
      <family val="0"/>
    </font>
    <font>
      <sz val="8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6" fillId="0" borderId="0">
      <alignment/>
      <protection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 horizontal="centerContinuous"/>
      <protection hidden="1"/>
    </xf>
    <xf numFmtId="0" fontId="0" fillId="2" borderId="1" xfId="0" applyFont="1" applyFill="1" applyBorder="1" applyAlignment="1" applyProtection="1">
      <alignment horizontal="centerContinuous"/>
      <protection hidden="1"/>
    </xf>
    <xf numFmtId="0" fontId="0" fillId="2" borderId="2" xfId="0" applyFont="1" applyFill="1" applyBorder="1" applyAlignment="1" applyProtection="1">
      <alignment/>
      <protection hidden="1"/>
    </xf>
    <xf numFmtId="172" fontId="0" fillId="2" borderId="0" xfId="0" applyNumberFormat="1" applyFont="1" applyFill="1" applyAlignment="1" applyProtection="1">
      <alignment/>
      <protection hidden="1"/>
    </xf>
    <xf numFmtId="0" fontId="0" fillId="2" borderId="0" xfId="0" applyFill="1" applyAlignment="1" applyProtection="1">
      <alignment/>
      <protection hidden="1"/>
    </xf>
    <xf numFmtId="0" fontId="0" fillId="2" borderId="0" xfId="0" applyFill="1" applyAlignment="1" applyProtection="1">
      <alignment horizontal="centerContinuous"/>
      <protection hidden="1"/>
    </xf>
    <xf numFmtId="0" fontId="1" fillId="2" borderId="0" xfId="0" applyFont="1" applyFill="1" applyAlignment="1" applyProtection="1">
      <alignment horizontal="centerContinuous"/>
      <protection hidden="1"/>
    </xf>
    <xf numFmtId="0" fontId="1" fillId="2" borderId="0" xfId="0" applyFont="1" applyFill="1" applyBorder="1" applyAlignment="1" applyProtection="1">
      <alignment horizontal="centerContinuous" vertical="center"/>
      <protection hidden="1"/>
    </xf>
    <xf numFmtId="0" fontId="0" fillId="2" borderId="3" xfId="0" applyFill="1" applyBorder="1" applyAlignment="1" applyProtection="1">
      <alignment horizontal="center"/>
      <protection hidden="1"/>
    </xf>
    <xf numFmtId="0" fontId="0" fillId="2" borderId="4" xfId="0" applyFill="1" applyBorder="1" applyAlignment="1" applyProtection="1">
      <alignment/>
      <protection hidden="1"/>
    </xf>
    <xf numFmtId="0" fontId="0" fillId="2" borderId="2" xfId="0" applyFill="1" applyBorder="1" applyAlignment="1" applyProtection="1">
      <alignment/>
      <protection hidden="1"/>
    </xf>
    <xf numFmtId="0" fontId="0" fillId="2" borderId="1" xfId="0" applyFill="1" applyBorder="1" applyAlignment="1" applyProtection="1">
      <alignment horizontal="centerContinuous" vertical="center" wrapText="1"/>
      <protection hidden="1"/>
    </xf>
    <xf numFmtId="0" fontId="0" fillId="2" borderId="1" xfId="0" applyFill="1" applyBorder="1" applyAlignment="1" applyProtection="1">
      <alignment horizontal="centerContinuous" wrapText="1"/>
      <protection hidden="1"/>
    </xf>
    <xf numFmtId="0" fontId="0" fillId="2" borderId="4" xfId="0" applyFill="1" applyBorder="1" applyAlignment="1" applyProtection="1">
      <alignment horizontal="center"/>
      <protection hidden="1"/>
    </xf>
    <xf numFmtId="0" fontId="0" fillId="2" borderId="5" xfId="0" applyFill="1" applyBorder="1" applyAlignment="1" applyProtection="1">
      <alignment horizont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5" fillId="2" borderId="0" xfId="0" applyFont="1" applyFill="1" applyAlignment="1" applyProtection="1">
      <alignment/>
      <protection hidden="1"/>
    </xf>
    <xf numFmtId="0" fontId="7" fillId="2" borderId="0" xfId="0" applyFont="1" applyFill="1" applyAlignment="1" applyProtection="1">
      <alignment horizontal="centerContinuous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2" borderId="5" xfId="0" applyFill="1" applyBorder="1" applyAlignment="1" applyProtection="1">
      <alignment horizontal="center" vertical="center" wrapText="1"/>
      <protection hidden="1"/>
    </xf>
    <xf numFmtId="0" fontId="0" fillId="0" borderId="0" xfId="0" applyFont="1" applyFill="1" applyAlignment="1" applyProtection="1">
      <alignment horizontal="center"/>
      <protection locked="0"/>
    </xf>
    <xf numFmtId="0" fontId="0" fillId="0" borderId="0" xfId="0" applyFont="1" applyFill="1" applyAlignment="1" applyProtection="1">
      <alignment horizontal="left"/>
      <protection locked="0"/>
    </xf>
    <xf numFmtId="0" fontId="0" fillId="0" borderId="0" xfId="0" applyFont="1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2" fontId="0" fillId="2" borderId="0" xfId="0" applyNumberFormat="1" applyFont="1" applyFill="1" applyAlignment="1" applyProtection="1">
      <alignment horizontal="centerContinuous"/>
      <protection hidden="1"/>
    </xf>
    <xf numFmtId="0" fontId="1" fillId="3" borderId="6" xfId="0" applyFont="1" applyFill="1" applyBorder="1" applyAlignment="1" applyProtection="1">
      <alignment horizontal="center" vertical="center"/>
      <protection hidden="1"/>
    </xf>
    <xf numFmtId="0" fontId="1" fillId="3" borderId="6" xfId="0" applyFont="1" applyFill="1" applyBorder="1" applyAlignment="1" applyProtection="1">
      <alignment horizontal="center"/>
      <protection hidden="1"/>
    </xf>
    <xf numFmtId="0" fontId="0" fillId="2" borderId="7" xfId="0" applyFont="1" applyFill="1" applyBorder="1" applyAlignment="1" applyProtection="1">
      <alignment vertical="center"/>
      <protection hidden="1"/>
    </xf>
    <xf numFmtId="0" fontId="0" fillId="2" borderId="0" xfId="0" applyFill="1" applyAlignment="1" applyProtection="1">
      <alignment/>
      <protection hidden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wrapText="1"/>
    </xf>
    <xf numFmtId="0" fontId="1" fillId="3" borderId="0" xfId="0" applyFont="1" applyFill="1" applyAlignment="1">
      <alignment/>
    </xf>
    <xf numFmtId="175" fontId="0" fillId="0" borderId="0" xfId="0" applyNumberFormat="1" applyFont="1" applyFill="1" applyAlignment="1" applyProtection="1">
      <alignment/>
      <protection locked="0"/>
    </xf>
    <xf numFmtId="0" fontId="0" fillId="2" borderId="3" xfId="0" applyFont="1" applyFill="1" applyBorder="1" applyAlignment="1" applyProtection="1">
      <alignment/>
      <protection hidden="1"/>
    </xf>
    <xf numFmtId="0" fontId="0" fillId="2" borderId="0" xfId="0" applyFont="1" applyFill="1" applyAlignment="1" applyProtection="1">
      <alignment horizontal="left"/>
      <protection hidden="1"/>
    </xf>
    <xf numFmtId="0" fontId="10" fillId="2" borderId="0" xfId="0" applyFont="1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6" borderId="8" xfId="0" applyFill="1" applyBorder="1" applyAlignment="1" applyProtection="1">
      <alignment/>
      <protection hidden="1"/>
    </xf>
    <xf numFmtId="0" fontId="0" fillId="6" borderId="9" xfId="0" applyFill="1" applyBorder="1" applyAlignment="1" applyProtection="1">
      <alignment horizontal="centerContinuous"/>
      <protection hidden="1"/>
    </xf>
    <xf numFmtId="0" fontId="0" fillId="6" borderId="10" xfId="0" applyFill="1" applyBorder="1" applyAlignment="1" applyProtection="1">
      <alignment horizontal="centerContinuous"/>
      <protection hidden="1"/>
    </xf>
    <xf numFmtId="0" fontId="0" fillId="6" borderId="11" xfId="0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0" fontId="0" fillId="6" borderId="12" xfId="0" applyFill="1" applyBorder="1" applyAlignment="1" applyProtection="1">
      <alignment/>
      <protection hidden="1"/>
    </xf>
    <xf numFmtId="0" fontId="4" fillId="6" borderId="0" xfId="0" applyFont="1" applyFill="1" applyBorder="1" applyAlignment="1" applyProtection="1">
      <alignment horizontal="right"/>
      <protection hidden="1"/>
    </xf>
    <xf numFmtId="0" fontId="5" fillId="6" borderId="0" xfId="0" applyFont="1" applyFill="1" applyBorder="1" applyAlignment="1" applyProtection="1">
      <alignment/>
      <protection hidden="1"/>
    </xf>
    <xf numFmtId="0" fontId="0" fillId="6" borderId="13" xfId="0" applyFill="1" applyBorder="1" applyAlignment="1" applyProtection="1">
      <alignment/>
      <protection hidden="1"/>
    </xf>
    <xf numFmtId="0" fontId="0" fillId="6" borderId="14" xfId="0" applyFill="1" applyBorder="1" applyAlignment="1" applyProtection="1">
      <alignment/>
      <protection hidden="1"/>
    </xf>
    <xf numFmtId="0" fontId="0" fillId="6" borderId="15" xfId="0" applyFill="1" applyBorder="1" applyAlignment="1" applyProtection="1">
      <alignment/>
      <protection hidden="1"/>
    </xf>
    <xf numFmtId="0" fontId="9" fillId="7" borderId="0" xfId="0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7" borderId="16" xfId="0" applyFill="1" applyBorder="1" applyAlignment="1" applyProtection="1">
      <alignment/>
      <protection hidden="1"/>
    </xf>
    <xf numFmtId="0" fontId="0" fillId="7" borderId="7" xfId="0" applyFill="1" applyBorder="1" applyAlignment="1" applyProtection="1">
      <alignment/>
      <protection hidden="1"/>
    </xf>
    <xf numFmtId="0" fontId="0" fillId="7" borderId="5" xfId="0" applyFill="1" applyBorder="1" applyAlignment="1" applyProtection="1">
      <alignment/>
      <protection hidden="1"/>
    </xf>
    <xf numFmtId="0" fontId="0" fillId="7" borderId="17" xfId="0" applyFill="1" applyBorder="1" applyAlignment="1" applyProtection="1">
      <alignment/>
      <protection hidden="1"/>
    </xf>
    <xf numFmtId="0" fontId="0" fillId="7" borderId="0" xfId="0" applyFill="1" applyBorder="1" applyAlignment="1" applyProtection="1">
      <alignment/>
      <protection hidden="1"/>
    </xf>
    <xf numFmtId="0" fontId="0" fillId="7" borderId="2" xfId="0" applyFill="1" applyBorder="1" applyAlignment="1" applyProtection="1">
      <alignment/>
      <protection hidden="1"/>
    </xf>
    <xf numFmtId="0" fontId="0" fillId="7" borderId="0" xfId="0" applyFill="1" applyBorder="1" applyAlignment="1" applyProtection="1" quotePrefix="1">
      <alignment/>
      <protection hidden="1"/>
    </xf>
    <xf numFmtId="0" fontId="0" fillId="7" borderId="18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1" fillId="7" borderId="17" xfId="0" applyFont="1" applyFill="1" applyBorder="1" applyAlignment="1" applyProtection="1">
      <alignment/>
      <protection hidden="1"/>
    </xf>
    <xf numFmtId="0" fontId="7" fillId="7" borderId="0" xfId="0" applyFont="1" applyFill="1" applyBorder="1" applyAlignment="1" applyProtection="1">
      <alignment horizontal="centerContinuous"/>
      <protection hidden="1"/>
    </xf>
    <xf numFmtId="0" fontId="0" fillId="7" borderId="0" xfId="0" applyFont="1" applyFill="1" applyBorder="1" applyAlignment="1" applyProtection="1">
      <alignment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9" fillId="7" borderId="17" xfId="0" applyFont="1" applyFill="1" applyBorder="1" applyAlignment="1" applyProtection="1">
      <alignment horizontal="left"/>
      <protection hidden="1"/>
    </xf>
    <xf numFmtId="0" fontId="6" fillId="2" borderId="0" xfId="0" applyFont="1" applyFill="1" applyBorder="1" applyAlignment="1" applyProtection="1">
      <alignment/>
      <protection hidden="1"/>
    </xf>
    <xf numFmtId="0" fontId="0" fillId="2" borderId="19" xfId="0" applyFont="1" applyFill="1" applyBorder="1" applyAlignment="1" applyProtection="1">
      <alignment horizontal="center" vertical="center"/>
      <protection hidden="1"/>
    </xf>
    <xf numFmtId="0" fontId="0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7" xfId="0" applyFont="1" applyFill="1" applyBorder="1" applyAlignment="1" applyProtection="1">
      <alignment/>
      <protection hidden="1"/>
    </xf>
    <xf numFmtId="0" fontId="0" fillId="2" borderId="6" xfId="0" applyFont="1" applyFill="1" applyBorder="1" applyAlignment="1" applyProtection="1">
      <alignment horizontal="center" vertical="center"/>
      <protection hidden="1"/>
    </xf>
    <xf numFmtId="0" fontId="0" fillId="2" borderId="20" xfId="0" applyFill="1" applyBorder="1" applyAlignment="1" applyProtection="1">
      <alignment/>
      <protection hidden="1"/>
    </xf>
    <xf numFmtId="0" fontId="0" fillId="2" borderId="21" xfId="0" applyFill="1" applyBorder="1" applyAlignment="1" applyProtection="1">
      <alignment horizontal="center" vertical="top"/>
      <protection hidden="1"/>
    </xf>
    <xf numFmtId="0" fontId="10" fillId="2" borderId="0" xfId="0" applyFont="1" applyFill="1" applyAlignment="1" applyProtection="1">
      <alignment/>
      <protection hidden="1"/>
    </xf>
    <xf numFmtId="175" fontId="0" fillId="0" borderId="0" xfId="0" applyNumberFormat="1" applyAlignment="1" applyProtection="1">
      <alignment/>
      <protection hidden="1"/>
    </xf>
    <xf numFmtId="0" fontId="7" fillId="7" borderId="2" xfId="0" applyFont="1" applyFill="1" applyBorder="1" applyAlignment="1" applyProtection="1">
      <alignment horizontal="centerContinuous"/>
      <protection hidden="1"/>
    </xf>
    <xf numFmtId="0" fontId="0" fillId="7" borderId="2" xfId="0" applyFont="1" applyFill="1" applyBorder="1" applyAlignment="1" applyProtection="1">
      <alignment/>
      <protection hidden="1"/>
    </xf>
    <xf numFmtId="0" fontId="0" fillId="7" borderId="4" xfId="0" applyFont="1" applyFill="1" applyBorder="1" applyAlignment="1" applyProtection="1">
      <alignment/>
      <protection hidden="1"/>
    </xf>
    <xf numFmtId="49" fontId="0" fillId="7" borderId="0" xfId="0" applyNumberFormat="1" applyFill="1" applyBorder="1" applyAlignment="1" applyProtection="1">
      <alignment/>
      <protection hidden="1"/>
    </xf>
    <xf numFmtId="0" fontId="0" fillId="2" borderId="5" xfId="0" applyFill="1" applyBorder="1" applyAlignment="1" applyProtection="1">
      <alignment horizontal="center" wrapText="1"/>
      <protection hidden="1"/>
    </xf>
    <xf numFmtId="0" fontId="14" fillId="6" borderId="11" xfId="0" applyFont="1" applyFill="1" applyBorder="1" applyAlignment="1" applyProtection="1">
      <alignment horizontal="centerContinuous" vertical="center"/>
      <protection hidden="1"/>
    </xf>
    <xf numFmtId="0" fontId="0" fillId="6" borderId="0" xfId="0" applyFill="1" applyBorder="1" applyAlignment="1" applyProtection="1">
      <alignment horizontal="centerContinuous" vertical="center"/>
      <protection hidden="1"/>
    </xf>
    <xf numFmtId="0" fontId="0" fillId="6" borderId="12" xfId="0" applyFill="1" applyBorder="1" applyAlignment="1" applyProtection="1">
      <alignment horizontal="centerContinuous" vertical="center"/>
      <protection hidden="1"/>
    </xf>
    <xf numFmtId="0" fontId="0" fillId="0" borderId="0" xfId="0" applyAlignment="1" applyProtection="1">
      <alignment vertical="center"/>
      <protection hidden="1"/>
    </xf>
    <xf numFmtId="0" fontId="1" fillId="2" borderId="2" xfId="0" applyFont="1" applyFill="1" applyBorder="1" applyAlignment="1" applyProtection="1">
      <alignment/>
      <protection hidden="1"/>
    </xf>
    <xf numFmtId="0" fontId="0" fillId="2" borderId="1" xfId="0" applyFont="1" applyFill="1" applyBorder="1" applyAlignment="1" applyProtection="1">
      <alignment horizontal="center" vertical="center"/>
      <protection hidden="1"/>
    </xf>
    <xf numFmtId="0" fontId="0" fillId="2" borderId="22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Alignment="1" applyProtection="1">
      <alignment vertical="center"/>
      <protection locked="0"/>
    </xf>
    <xf numFmtId="0" fontId="0" fillId="2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175" fontId="15" fillId="0" borderId="0" xfId="20" applyNumberFormat="1" applyFont="1" applyProtection="1">
      <alignment/>
      <protection locked="0"/>
    </xf>
    <xf numFmtId="175" fontId="15" fillId="0" borderId="0" xfId="20" applyNumberFormat="1" applyFont="1" applyFill="1" applyBorder="1" applyProtection="1">
      <alignment/>
      <protection locked="0"/>
    </xf>
    <xf numFmtId="175" fontId="15" fillId="0" borderId="0" xfId="20" applyNumberFormat="1" applyFont="1" applyAlignment="1" applyProtection="1">
      <alignment horizontal="right"/>
      <protection locked="0"/>
    </xf>
    <xf numFmtId="175" fontId="0" fillId="0" borderId="0" xfId="0" applyNumberFormat="1" applyAlignment="1" applyProtection="1">
      <alignment/>
      <protection locked="0"/>
    </xf>
    <xf numFmtId="175" fontId="0" fillId="2" borderId="0" xfId="0" applyNumberFormat="1" applyFont="1" applyFill="1" applyAlignment="1" applyProtection="1">
      <alignment/>
      <protection/>
    </xf>
    <xf numFmtId="3" fontId="0" fillId="2" borderId="0" xfId="0" applyNumberFormat="1" applyFill="1" applyAlignment="1" applyProtection="1">
      <alignment/>
      <protection/>
    </xf>
    <xf numFmtId="3" fontId="1" fillId="2" borderId="0" xfId="0" applyNumberFormat="1" applyFont="1" applyFill="1" applyAlignment="1" applyProtection="1">
      <alignment/>
      <protection/>
    </xf>
    <xf numFmtId="183" fontId="0" fillId="2" borderId="0" xfId="0" applyNumberFormat="1" applyFill="1" applyAlignment="1" applyProtection="1">
      <alignment/>
      <protection/>
    </xf>
    <xf numFmtId="183" fontId="1" fillId="2" borderId="0" xfId="0" applyNumberFormat="1" applyFont="1" applyFill="1" applyAlignment="1" applyProtection="1">
      <alignment/>
      <protection/>
    </xf>
    <xf numFmtId="0" fontId="7" fillId="2" borderId="0" xfId="0" applyFont="1" applyFill="1" applyAlignment="1" applyProtection="1">
      <alignment/>
      <protection hidden="1"/>
    </xf>
    <xf numFmtId="0" fontId="0" fillId="2" borderId="0" xfId="0" applyFont="1" applyFill="1" applyAlignment="1" applyProtection="1">
      <alignment/>
      <protection hidden="1"/>
    </xf>
    <xf numFmtId="175" fontId="15" fillId="2" borderId="0" xfId="20" applyNumberFormat="1" applyFont="1" applyFill="1" applyProtection="1">
      <alignment/>
      <protection/>
    </xf>
    <xf numFmtId="175" fontId="15" fillId="0" borderId="0" xfId="20" applyNumberFormat="1" applyFont="1" applyFill="1" applyProtection="1">
      <alignment/>
      <protection locked="0"/>
    </xf>
    <xf numFmtId="3" fontId="0" fillId="0" borderId="0" xfId="0" applyNumberFormat="1" applyBorder="1" applyAlignment="1" applyProtection="1">
      <alignment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1" fillId="0" borderId="0" xfId="0" applyNumberFormat="1" applyFont="1" applyFill="1" applyAlignment="1" applyProtection="1">
      <alignment/>
      <protection locked="0"/>
    </xf>
    <xf numFmtId="175" fontId="0" fillId="0" borderId="0" xfId="0" applyNumberFormat="1" applyBorder="1" applyAlignment="1" applyProtection="1">
      <alignment/>
      <protection locked="0"/>
    </xf>
    <xf numFmtId="175" fontId="1" fillId="0" borderId="0" xfId="0" applyNumberFormat="1" applyFont="1" applyBorder="1" applyAlignment="1" applyProtection="1">
      <alignment/>
      <protection locked="0"/>
    </xf>
    <xf numFmtId="0" fontId="1" fillId="2" borderId="0" xfId="0" applyFont="1" applyFill="1" applyBorder="1" applyAlignment="1" applyProtection="1">
      <alignment horizontal="centerContinuous" vertical="center" wrapText="1"/>
      <protection hidden="1"/>
    </xf>
    <xf numFmtId="0" fontId="0" fillId="0" borderId="0" xfId="0" applyFont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175" fontId="0" fillId="0" borderId="0" xfId="20" applyNumberFormat="1" applyFont="1" applyFill="1" applyBorder="1" applyProtection="1">
      <alignment/>
      <protection locked="0"/>
    </xf>
    <xf numFmtId="0" fontId="0" fillId="0" borderId="2" xfId="0" applyFont="1" applyBorder="1" applyAlignment="1" applyProtection="1">
      <alignment/>
      <protection locked="0"/>
    </xf>
    <xf numFmtId="3" fontId="0" fillId="0" borderId="0" xfId="0" applyNumberFormat="1" applyFont="1" applyAlignment="1" applyProtection="1">
      <alignment/>
      <protection locked="0"/>
    </xf>
    <xf numFmtId="180" fontId="4" fillId="0" borderId="23" xfId="0" applyNumberFormat="1" applyFont="1" applyFill="1" applyBorder="1" applyAlignment="1" applyProtection="1">
      <alignment horizontal="center"/>
      <protection hidden="1"/>
    </xf>
    <xf numFmtId="0" fontId="4" fillId="0" borderId="24" xfId="0" applyFont="1" applyFill="1" applyBorder="1" applyAlignment="1" applyProtection="1">
      <alignment horizontal="center"/>
      <protection hidden="1"/>
    </xf>
    <xf numFmtId="0" fontId="8" fillId="7" borderId="3" xfId="18" applyFont="1" applyFill="1" applyBorder="1" applyAlignment="1" applyProtection="1">
      <alignment horizontal="left"/>
      <protection hidden="1"/>
    </xf>
    <xf numFmtId="0" fontId="13" fillId="7" borderId="3" xfId="18" applyFont="1" applyFill="1" applyBorder="1" applyAlignment="1" applyProtection="1">
      <alignment horizontal="left"/>
      <protection hidden="1"/>
    </xf>
    <xf numFmtId="0" fontId="13" fillId="7" borderId="4" xfId="18" applyFont="1" applyFill="1" applyBorder="1" applyAlignment="1" applyProtection="1">
      <alignment horizontal="left"/>
      <protection hidden="1"/>
    </xf>
    <xf numFmtId="0" fontId="0" fillId="7" borderId="0" xfId="0" applyFill="1" applyBorder="1" applyAlignment="1" applyProtection="1">
      <alignment horizontal="left" vertical="top" wrapText="1"/>
      <protection hidden="1"/>
    </xf>
    <xf numFmtId="0" fontId="0" fillId="7" borderId="2" xfId="0" applyFill="1" applyBorder="1" applyAlignment="1" applyProtection="1">
      <alignment horizontal="left" vertical="top" wrapText="1"/>
      <protection hidden="1"/>
    </xf>
    <xf numFmtId="185" fontId="0" fillId="0" borderId="22" xfId="0" applyNumberFormat="1" applyFont="1" applyFill="1" applyBorder="1" applyAlignment="1" applyProtection="1">
      <alignment horizontal="left"/>
      <protection hidden="1"/>
    </xf>
    <xf numFmtId="185" fontId="0" fillId="0" borderId="19" xfId="0" applyNumberFormat="1" applyFon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>
      <alignment horizontal="left"/>
      <protection hidden="1"/>
    </xf>
    <xf numFmtId="49" fontId="0" fillId="0" borderId="7" xfId="0" applyNumberFormat="1" applyFill="1" applyBorder="1" applyAlignment="1" applyProtection="1" quotePrefix="1">
      <alignment horizontal="left"/>
      <protection hidden="1"/>
    </xf>
    <xf numFmtId="49" fontId="0" fillId="0" borderId="5" xfId="0" applyNumberFormat="1" applyFill="1" applyBorder="1" applyAlignment="1" applyProtection="1" quotePrefix="1">
      <alignment horizontal="left"/>
      <protection hidden="1"/>
    </xf>
    <xf numFmtId="49" fontId="0" fillId="0" borderId="0" xfId="0" applyNumberFormat="1" applyFill="1" applyBorder="1" applyAlignment="1" applyProtection="1">
      <alignment horizontal="left"/>
      <protection hidden="1"/>
    </xf>
    <xf numFmtId="49" fontId="0" fillId="0" borderId="0" xfId="0" applyNumberFormat="1" applyFill="1" applyBorder="1" applyAlignment="1" applyProtection="1" quotePrefix="1">
      <alignment horizontal="left"/>
      <protection hidden="1"/>
    </xf>
    <xf numFmtId="49" fontId="0" fillId="0" borderId="2" xfId="0" applyNumberFormat="1" applyFill="1" applyBorder="1" applyAlignment="1" applyProtection="1" quotePrefix="1">
      <alignment horizontal="left"/>
      <protection hidden="1"/>
    </xf>
    <xf numFmtId="0" fontId="0" fillId="0" borderId="3" xfId="0" applyBorder="1" applyAlignment="1" applyProtection="1">
      <alignment/>
      <protection hidden="1"/>
    </xf>
    <xf numFmtId="0" fontId="0" fillId="0" borderId="3" xfId="0" applyBorder="1" applyAlignment="1" applyProtection="1" quotePrefix="1">
      <alignment/>
      <protection hidden="1"/>
    </xf>
    <xf numFmtId="0" fontId="0" fillId="0" borderId="4" xfId="0" applyBorder="1" applyAlignment="1" applyProtection="1" quotePrefix="1">
      <alignment/>
      <protection hidden="1"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Standard_Monatlicher Berich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atistik-nord.de/" TargetMode="External" /><Relationship Id="rId2" Type="http://schemas.openxmlformats.org/officeDocument/2006/relationships/hyperlink" Target="mailto:poststelle@statistik-nord.de" TargetMode="External" /><Relationship Id="rId3" Type="http://schemas.openxmlformats.org/officeDocument/2006/relationships/hyperlink" Target="mailto:poststelleSH@statistik-nord.de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tabSelected="1" workbookViewId="0" topLeftCell="A1">
      <selection activeCell="A11" sqref="A11"/>
    </sheetView>
  </sheetViews>
  <sheetFormatPr defaultColWidth="11.421875" defaultRowHeight="12.75"/>
  <cols>
    <col min="1" max="1" width="17.28125" style="40" customWidth="1"/>
    <col min="2" max="4" width="11.8515625" style="40" customWidth="1"/>
    <col min="5" max="5" width="12.421875" style="40" customWidth="1"/>
    <col min="6" max="8" width="11.8515625" style="40" customWidth="1"/>
    <col min="9" max="16384" width="11.421875" style="40" customWidth="1"/>
  </cols>
  <sheetData>
    <row r="1" spans="1:8" ht="15">
      <c r="A1" s="53" t="s">
        <v>100</v>
      </c>
      <c r="B1" s="54"/>
      <c r="C1" s="54"/>
      <c r="D1" s="54"/>
      <c r="E1" s="54"/>
      <c r="F1" s="54"/>
      <c r="G1" s="54"/>
      <c r="H1" s="60"/>
    </row>
    <row r="2" spans="1:8" ht="12.75">
      <c r="A2" s="54" t="s">
        <v>106</v>
      </c>
      <c r="B2" s="54"/>
      <c r="C2" s="54"/>
      <c r="D2" s="54"/>
      <c r="E2" s="54"/>
      <c r="F2" s="54"/>
      <c r="G2" s="54"/>
      <c r="H2" s="60"/>
    </row>
    <row r="3" spans="1:8" ht="12.75">
      <c r="A3" s="119" t="s">
        <v>108</v>
      </c>
      <c r="B3" s="119"/>
      <c r="C3" s="54"/>
      <c r="D3" s="54"/>
      <c r="E3" s="54"/>
      <c r="F3" s="54"/>
      <c r="G3" s="54"/>
      <c r="H3" s="60"/>
    </row>
    <row r="4" spans="1:8" ht="12.75">
      <c r="A4" s="55" t="s">
        <v>109</v>
      </c>
      <c r="B4" s="56" t="s">
        <v>107</v>
      </c>
      <c r="C4" s="56"/>
      <c r="D4" s="57"/>
      <c r="E4" s="56" t="s">
        <v>116</v>
      </c>
      <c r="F4" s="56" t="s">
        <v>115</v>
      </c>
      <c r="G4" s="56"/>
      <c r="H4" s="57"/>
    </row>
    <row r="5" spans="1:8" ht="12.75">
      <c r="A5" s="58" t="s">
        <v>110</v>
      </c>
      <c r="B5" s="59" t="s">
        <v>111</v>
      </c>
      <c r="C5" s="59"/>
      <c r="D5" s="60"/>
      <c r="E5" s="59" t="s">
        <v>110</v>
      </c>
      <c r="F5" s="59" t="s">
        <v>117</v>
      </c>
      <c r="G5" s="59"/>
      <c r="H5" s="60"/>
    </row>
    <row r="6" spans="1:8" ht="12.75">
      <c r="A6" s="58" t="s">
        <v>105</v>
      </c>
      <c r="B6" s="81" t="s">
        <v>112</v>
      </c>
      <c r="C6" s="59"/>
      <c r="D6" s="60"/>
      <c r="E6" s="59" t="s">
        <v>105</v>
      </c>
      <c r="F6" s="81" t="s">
        <v>118</v>
      </c>
      <c r="G6" s="61"/>
      <c r="H6" s="60"/>
    </row>
    <row r="7" spans="1:8" ht="12.75">
      <c r="A7" s="58" t="s">
        <v>104</v>
      </c>
      <c r="B7" s="81" t="s">
        <v>113</v>
      </c>
      <c r="C7" s="59"/>
      <c r="D7" s="60"/>
      <c r="E7" s="59" t="s">
        <v>104</v>
      </c>
      <c r="F7" s="81" t="s">
        <v>119</v>
      </c>
      <c r="G7" s="61"/>
      <c r="H7" s="60"/>
    </row>
    <row r="8" spans="1:8" ht="12.75">
      <c r="A8" s="62" t="s">
        <v>103</v>
      </c>
      <c r="B8" s="120" t="s">
        <v>114</v>
      </c>
      <c r="C8" s="120"/>
      <c r="D8" s="121"/>
      <c r="E8" s="63" t="s">
        <v>103</v>
      </c>
      <c r="F8" s="120" t="s">
        <v>120</v>
      </c>
      <c r="G8" s="120"/>
      <c r="H8" s="121"/>
    </row>
    <row r="9" spans="1:8" ht="12.75">
      <c r="A9" s="55"/>
      <c r="B9" s="56"/>
      <c r="C9" s="56"/>
      <c r="D9" s="56"/>
      <c r="E9" s="56"/>
      <c r="F9" s="56"/>
      <c r="G9" s="56"/>
      <c r="H9" s="57"/>
    </row>
    <row r="10" spans="1:8" ht="12.75">
      <c r="A10" s="64" t="s">
        <v>101</v>
      </c>
      <c r="B10" s="59"/>
      <c r="C10" s="59"/>
      <c r="D10" s="59"/>
      <c r="E10" s="59"/>
      <c r="F10" s="59"/>
      <c r="G10" s="59"/>
      <c r="H10" s="60"/>
    </row>
    <row r="11" spans="1:8" ht="18">
      <c r="A11" s="64" t="str">
        <f>"A I 1 - vj "&amp;Quartal&amp;"/"&amp;TEXT(Jahr,"00")</f>
        <v>A I 1 - vj 3/05</v>
      </c>
      <c r="B11" s="59"/>
      <c r="C11" s="65"/>
      <c r="D11" s="65"/>
      <c r="E11" s="65"/>
      <c r="F11" s="65"/>
      <c r="G11" s="65"/>
      <c r="H11" s="78"/>
    </row>
    <row r="12" spans="1:8" ht="18">
      <c r="A12" s="68" t="s">
        <v>99</v>
      </c>
      <c r="B12" s="59"/>
      <c r="C12" s="65"/>
      <c r="D12" s="65"/>
      <c r="E12" s="65"/>
      <c r="F12" s="65"/>
      <c r="G12" s="65"/>
      <c r="H12" s="78"/>
    </row>
    <row r="13" spans="1:8" ht="15">
      <c r="A13" s="68" t="str">
        <f>"im "&amp;Quartal&amp;". Vierteljahr "&amp;Jahr+2000</f>
        <v>im 3. Vierteljahr 2005</v>
      </c>
      <c r="B13" s="66"/>
      <c r="C13" s="66"/>
      <c r="D13" s="66"/>
      <c r="E13" s="66"/>
      <c r="F13" s="66"/>
      <c r="G13" s="66"/>
      <c r="H13" s="79"/>
    </row>
    <row r="14" spans="1:8" ht="12.75">
      <c r="A14" s="58"/>
      <c r="B14" s="66"/>
      <c r="C14" s="66"/>
      <c r="D14" s="66"/>
      <c r="E14" s="66"/>
      <c r="F14" s="66"/>
      <c r="G14" s="66"/>
      <c r="H14" s="79"/>
    </row>
    <row r="15" spans="1:8" ht="12.75">
      <c r="A15" s="58" t="s">
        <v>102</v>
      </c>
      <c r="B15" s="66"/>
      <c r="C15" s="54"/>
      <c r="D15" s="54"/>
      <c r="E15" s="54"/>
      <c r="F15" s="54"/>
      <c r="G15" s="66" t="s">
        <v>142</v>
      </c>
      <c r="H15" s="60"/>
    </row>
    <row r="16" spans="1:8" ht="12.75">
      <c r="A16" s="55" t="s">
        <v>105</v>
      </c>
      <c r="B16" s="126" t="s">
        <v>121</v>
      </c>
      <c r="C16" s="127"/>
      <c r="D16" s="127"/>
      <c r="E16" s="128"/>
      <c r="F16" s="54"/>
      <c r="G16" s="124">
        <v>38757</v>
      </c>
      <c r="H16" s="125"/>
    </row>
    <row r="17" spans="1:8" ht="12.75">
      <c r="A17" s="58" t="s">
        <v>104</v>
      </c>
      <c r="B17" s="129" t="s">
        <v>122</v>
      </c>
      <c r="C17" s="130"/>
      <c r="D17" s="130"/>
      <c r="E17" s="131"/>
      <c r="F17" s="59"/>
      <c r="G17" s="66"/>
      <c r="H17" s="60"/>
    </row>
    <row r="18" spans="1:8" ht="12.75">
      <c r="A18" s="62" t="s">
        <v>103</v>
      </c>
      <c r="B18" s="132" t="s">
        <v>123</v>
      </c>
      <c r="C18" s="133"/>
      <c r="D18" s="133"/>
      <c r="E18" s="134"/>
      <c r="F18" s="66"/>
      <c r="G18" s="66"/>
      <c r="H18" s="79"/>
    </row>
    <row r="19" spans="1:8" ht="12.75">
      <c r="A19" s="58"/>
      <c r="B19" s="59"/>
      <c r="C19" s="66"/>
      <c r="D19" s="66"/>
      <c r="E19" s="66"/>
      <c r="F19" s="66"/>
      <c r="G19" s="66"/>
      <c r="H19" s="79"/>
    </row>
    <row r="20" spans="1:8" ht="38.25" customHeight="1">
      <c r="A20" s="122" t="s">
        <v>139</v>
      </c>
      <c r="B20" s="122"/>
      <c r="C20" s="122"/>
      <c r="D20" s="122"/>
      <c r="E20" s="122"/>
      <c r="F20" s="122"/>
      <c r="G20" s="122"/>
      <c r="H20" s="123"/>
    </row>
    <row r="21" spans="1:8" ht="12.75">
      <c r="A21" s="63"/>
      <c r="B21" s="63"/>
      <c r="C21" s="67"/>
      <c r="D21" s="67"/>
      <c r="E21" s="67"/>
      <c r="F21" s="67"/>
      <c r="G21" s="67"/>
      <c r="H21" s="80"/>
    </row>
    <row r="22" spans="2:8" ht="12.75">
      <c r="B22" s="41"/>
      <c r="C22" s="41"/>
      <c r="D22" s="41"/>
      <c r="E22" s="41"/>
      <c r="F22" s="41"/>
      <c r="G22" s="41"/>
      <c r="H22" s="41"/>
    </row>
    <row r="23" spans="2:8" ht="13.5" thickBot="1">
      <c r="B23" s="41"/>
      <c r="C23" s="41"/>
      <c r="D23" s="41"/>
      <c r="E23" s="41"/>
      <c r="F23" s="41"/>
      <c r="G23" s="41"/>
      <c r="H23" s="41"/>
    </row>
    <row r="24" spans="1:8" ht="13.5" thickTop="1">
      <c r="A24" s="42"/>
      <c r="B24" s="43"/>
      <c r="C24" s="43"/>
      <c r="D24" s="43"/>
      <c r="E24" s="43"/>
      <c r="F24" s="43"/>
      <c r="G24" s="43"/>
      <c r="H24" s="44"/>
    </row>
    <row r="25" spans="1:8" s="86" customFormat="1" ht="20.25" customHeight="1">
      <c r="A25" s="83" t="s">
        <v>135</v>
      </c>
      <c r="B25" s="84"/>
      <c r="C25" s="84"/>
      <c r="D25" s="84"/>
      <c r="E25" s="84"/>
      <c r="F25" s="84"/>
      <c r="G25" s="84"/>
      <c r="H25" s="85"/>
    </row>
    <row r="26" spans="1:8" ht="6.75" customHeight="1">
      <c r="A26" s="45"/>
      <c r="B26" s="46"/>
      <c r="C26" s="46"/>
      <c r="D26" s="46"/>
      <c r="E26" s="46"/>
      <c r="F26" s="46"/>
      <c r="G26" s="46"/>
      <c r="H26" s="47"/>
    </row>
    <row r="27" spans="1:8" ht="15.75">
      <c r="A27" s="45"/>
      <c r="B27" s="48" t="s">
        <v>12</v>
      </c>
      <c r="C27" s="117">
        <v>5</v>
      </c>
      <c r="D27" s="49" t="s">
        <v>13</v>
      </c>
      <c r="E27" s="46"/>
      <c r="F27" s="46"/>
      <c r="G27" s="46"/>
      <c r="H27" s="47"/>
    </row>
    <row r="28" spans="1:8" ht="15.75">
      <c r="A28" s="45"/>
      <c r="B28" s="48" t="s">
        <v>14</v>
      </c>
      <c r="C28" s="118">
        <v>3</v>
      </c>
      <c r="D28" s="46"/>
      <c r="E28" s="46"/>
      <c r="F28" s="46"/>
      <c r="G28" s="46"/>
      <c r="H28" s="47"/>
    </row>
    <row r="29" spans="1:8" ht="13.5" thickBot="1">
      <c r="A29" s="50"/>
      <c r="B29" s="51"/>
      <c r="C29" s="51"/>
      <c r="D29" s="51"/>
      <c r="E29" s="51"/>
      <c r="F29" s="51"/>
      <c r="G29" s="51"/>
      <c r="H29" s="52"/>
    </row>
    <row r="30" ht="13.5" thickTop="1"/>
  </sheetData>
  <sheetProtection password="C440" sheet="1" objects="1" scenarios="1"/>
  <mergeCells count="8">
    <mergeCell ref="A3:B3"/>
    <mergeCell ref="B8:D8"/>
    <mergeCell ref="A20:H20"/>
    <mergeCell ref="G16:H16"/>
    <mergeCell ref="F8:H8"/>
    <mergeCell ref="B16:E16"/>
    <mergeCell ref="B17:E17"/>
    <mergeCell ref="B18:E18"/>
  </mergeCells>
  <hyperlinks>
    <hyperlink ref="A3" r:id="rId1" display="http://www.statistik-nord.de/"/>
    <hyperlink ref="B8" r:id="rId2" display="mailto:poststelle@statistik-nord.de"/>
    <hyperlink ref="F8" r:id="rId3" display="mailto:poststelleSH@statistik-nord.de"/>
  </hyperlinks>
  <printOptions headings="1" horizontalCentered="1"/>
  <pageMargins left="0.7874015748031497" right="0.7874015748031497" top="0.984251968503937" bottom="0.984251968503937" header="0.5118110236220472" footer="0.5118110236220472"/>
  <pageSetup blackAndWhite="1" fitToHeight="1" fitToWidth="1" horizontalDpi="300" verticalDpi="300" orientation="portrait" paperSize="9" scale="82" r:id="rId4"/>
  <headerFooter alignWithMargins="0">
    <oddHeader>&amp;C&amp;F&amp;R&amp;D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bestFit="1" customWidth="1"/>
    <col min="2" max="16384" width="11.421875" style="40" customWidth="1"/>
  </cols>
  <sheetData>
    <row r="1" spans="1:9" ht="18">
      <c r="A1" s="1" t="str">
        <f>'AI1vj'!A11</f>
        <v>A I 1 - vj 3/05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8"/>
      <c r="C2" s="19"/>
      <c r="D2" s="19"/>
      <c r="E2" s="19"/>
      <c r="F2" s="19"/>
      <c r="G2" s="19"/>
      <c r="H2" s="19"/>
      <c r="I2" s="19"/>
    </row>
    <row r="3" spans="1:9" ht="18" customHeight="1">
      <c r="A3" s="39" t="s">
        <v>137</v>
      </c>
      <c r="B3" s="39"/>
      <c r="C3" s="39"/>
      <c r="D3" s="39"/>
      <c r="E3" s="39"/>
      <c r="F3" s="39"/>
      <c r="G3" s="39"/>
      <c r="H3" s="39"/>
      <c r="I3" s="39"/>
    </row>
    <row r="4" spans="1:9" ht="18">
      <c r="A4" s="76" t="str">
        <f>'AI1vj'!A13</f>
        <v>im 3.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"1. Bevölkerungsentwicklung in Schleswig-Holstein "&amp;A4</f>
        <v>1. Bevölkerungsentwicklung in Schleswig-Holstein im 3.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3.5" customHeight="1">
      <c r="A8" s="72"/>
      <c r="B8" s="74"/>
      <c r="C8" s="74"/>
      <c r="D8" s="74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7"/>
      <c r="B9" s="75" t="str">
        <f>IF(Quartal=1,"Januar",IF(Quartal=2,"April",IF(Quartal=3,"Juli",IF(Quartal=4,"Oktober",""))))</f>
        <v>Juli</v>
      </c>
      <c r="C9" s="75" t="str">
        <f>IF(Quartal=1,"Februar",IF(Quartal=2,"Mai",IF(Quartal=3,"August",IF(Quartal=4,"November",""))))</f>
        <v>August</v>
      </c>
      <c r="D9" s="75" t="str">
        <f>IF(Quartal=1,"März",IF(Quartal=2,"Juni",IF(Quartal=3,"September",IF(Quartal=4,"Dezember",""))))</f>
        <v>September</v>
      </c>
      <c r="E9" s="70" t="s">
        <v>0</v>
      </c>
      <c r="F9" s="70" t="s">
        <v>1</v>
      </c>
      <c r="G9" s="73" t="s">
        <v>2</v>
      </c>
      <c r="H9" s="73" t="s">
        <v>124</v>
      </c>
      <c r="I9" s="71" t="s">
        <v>125</v>
      </c>
    </row>
    <row r="10" spans="1:9" ht="12.75">
      <c r="A10" s="4" t="s">
        <v>3</v>
      </c>
      <c r="B10" s="36">
        <v>2828986</v>
      </c>
      <c r="C10" s="36">
        <v>2830281</v>
      </c>
      <c r="D10" s="36">
        <v>2831436</v>
      </c>
      <c r="E10" s="36">
        <v>2828986</v>
      </c>
      <c r="F10" s="36">
        <v>1383217</v>
      </c>
      <c r="G10" s="36">
        <v>1445769</v>
      </c>
      <c r="H10" s="36">
        <v>2676988</v>
      </c>
      <c r="I10" s="36">
        <v>151998</v>
      </c>
    </row>
    <row r="11" spans="1:9" ht="12.75">
      <c r="A11" s="4" t="s">
        <v>4</v>
      </c>
      <c r="B11" s="36">
        <v>2031</v>
      </c>
      <c r="C11" s="36">
        <v>2144</v>
      </c>
      <c r="D11" s="36">
        <v>2047</v>
      </c>
      <c r="E11" s="36">
        <v>6222</v>
      </c>
      <c r="F11" s="36">
        <v>3162</v>
      </c>
      <c r="G11" s="36">
        <v>3060</v>
      </c>
      <c r="H11" s="36">
        <v>6042</v>
      </c>
      <c r="I11" s="36">
        <v>180</v>
      </c>
    </row>
    <row r="12" spans="1:9" ht="12.75">
      <c r="A12" s="4" t="s">
        <v>5</v>
      </c>
      <c r="B12" s="36">
        <v>2112</v>
      </c>
      <c r="C12" s="36">
        <v>2437</v>
      </c>
      <c r="D12" s="36">
        <v>2272</v>
      </c>
      <c r="E12" s="36">
        <v>6821</v>
      </c>
      <c r="F12" s="36">
        <v>3210</v>
      </c>
      <c r="G12" s="36">
        <v>3611</v>
      </c>
      <c r="H12" s="36">
        <v>6737</v>
      </c>
      <c r="I12" s="36">
        <v>84</v>
      </c>
    </row>
    <row r="13" spans="1:9" ht="12.75">
      <c r="A13" s="4" t="s">
        <v>6</v>
      </c>
      <c r="B13" s="97">
        <f>B11-B12</f>
        <v>-81</v>
      </c>
      <c r="C13" s="97">
        <f aca="true" t="shared" si="0" ref="C13:I13">C11-C12</f>
        <v>-293</v>
      </c>
      <c r="D13" s="97">
        <f t="shared" si="0"/>
        <v>-225</v>
      </c>
      <c r="E13" s="97">
        <f t="shared" si="0"/>
        <v>-599</v>
      </c>
      <c r="F13" s="97">
        <f>F11-F12</f>
        <v>-48</v>
      </c>
      <c r="G13" s="97">
        <f>G11-G12</f>
        <v>-551</v>
      </c>
      <c r="H13" s="97">
        <f t="shared" si="0"/>
        <v>-695</v>
      </c>
      <c r="I13" s="97">
        <f t="shared" si="0"/>
        <v>96</v>
      </c>
    </row>
    <row r="14" spans="1:9" ht="12.75">
      <c r="A14" s="4" t="s">
        <v>7</v>
      </c>
      <c r="B14" s="36">
        <v>6962</v>
      </c>
      <c r="C14" s="36">
        <v>7934</v>
      </c>
      <c r="D14" s="96">
        <v>6997</v>
      </c>
      <c r="E14" s="36">
        <v>21893</v>
      </c>
      <c r="F14" s="96">
        <v>10897</v>
      </c>
      <c r="G14" s="96">
        <v>10996</v>
      </c>
      <c r="H14" s="96">
        <v>16967</v>
      </c>
      <c r="I14" s="96">
        <v>4926</v>
      </c>
    </row>
    <row r="15" spans="1:9" ht="12.75">
      <c r="A15" s="4" t="s">
        <v>8</v>
      </c>
      <c r="B15" s="36">
        <v>5588</v>
      </c>
      <c r="C15" s="36">
        <v>6510</v>
      </c>
      <c r="D15" s="96">
        <v>6005</v>
      </c>
      <c r="E15" s="36">
        <v>18103</v>
      </c>
      <c r="F15" s="96">
        <v>9283</v>
      </c>
      <c r="G15" s="96">
        <v>8820</v>
      </c>
      <c r="H15" s="96">
        <v>14638</v>
      </c>
      <c r="I15" s="96">
        <v>3465</v>
      </c>
    </row>
    <row r="16" spans="1:9" ht="12.75">
      <c r="A16" s="4" t="s">
        <v>6</v>
      </c>
      <c r="B16" s="97">
        <f aca="true" t="shared" si="1" ref="B16:I16">B14-B15</f>
        <v>1374</v>
      </c>
      <c r="C16" s="97">
        <f t="shared" si="1"/>
        <v>1424</v>
      </c>
      <c r="D16" s="97">
        <f t="shared" si="1"/>
        <v>992</v>
      </c>
      <c r="E16" s="97">
        <f t="shared" si="1"/>
        <v>3790</v>
      </c>
      <c r="F16" s="97">
        <f t="shared" si="1"/>
        <v>1614</v>
      </c>
      <c r="G16" s="97">
        <f t="shared" si="1"/>
        <v>2176</v>
      </c>
      <c r="H16" s="97">
        <f t="shared" si="1"/>
        <v>2329</v>
      </c>
      <c r="I16" s="97">
        <f t="shared" si="1"/>
        <v>1461</v>
      </c>
    </row>
    <row r="17" spans="1:9" ht="12.75">
      <c r="A17" s="4" t="s">
        <v>141</v>
      </c>
      <c r="B17" s="95">
        <v>2</v>
      </c>
      <c r="C17" s="95">
        <v>24</v>
      </c>
      <c r="D17" s="95">
        <v>2</v>
      </c>
      <c r="E17" s="36">
        <v>28</v>
      </c>
      <c r="F17" s="95">
        <v>14</v>
      </c>
      <c r="G17" s="36">
        <v>14</v>
      </c>
      <c r="H17" s="36">
        <v>495</v>
      </c>
      <c r="I17" s="36">
        <v>-467</v>
      </c>
    </row>
    <row r="18" spans="1:10" ht="12.75">
      <c r="A18" s="4" t="s">
        <v>9</v>
      </c>
      <c r="B18" s="97">
        <f>B13+B16+B17</f>
        <v>1295</v>
      </c>
      <c r="C18" s="97">
        <f aca="true" t="shared" si="2" ref="C18:I18">C13+C16+C17</f>
        <v>1155</v>
      </c>
      <c r="D18" s="97">
        <f t="shared" si="2"/>
        <v>769</v>
      </c>
      <c r="E18" s="97">
        <f t="shared" si="2"/>
        <v>3219</v>
      </c>
      <c r="F18" s="97">
        <f t="shared" si="2"/>
        <v>1580</v>
      </c>
      <c r="G18" s="97">
        <f t="shared" si="2"/>
        <v>1639</v>
      </c>
      <c r="H18" s="97">
        <f t="shared" si="2"/>
        <v>2129</v>
      </c>
      <c r="I18" s="97">
        <f t="shared" si="2"/>
        <v>1090</v>
      </c>
      <c r="J18" s="77"/>
    </row>
    <row r="19" spans="1:9" ht="12.75">
      <c r="A19" s="4" t="s">
        <v>10</v>
      </c>
      <c r="B19" s="97">
        <f>B10+B18</f>
        <v>2830281</v>
      </c>
      <c r="C19" s="97">
        <f aca="true" t="shared" si="3" ref="C19:I19">C10+C18</f>
        <v>2831436</v>
      </c>
      <c r="D19" s="97">
        <f t="shared" si="3"/>
        <v>2832205</v>
      </c>
      <c r="E19" s="97">
        <f t="shared" si="3"/>
        <v>2832205</v>
      </c>
      <c r="F19" s="97">
        <f t="shared" si="3"/>
        <v>1384797</v>
      </c>
      <c r="G19" s="97">
        <f t="shared" si="3"/>
        <v>1447408</v>
      </c>
      <c r="H19" s="97">
        <f t="shared" si="3"/>
        <v>2679117</v>
      </c>
      <c r="I19" s="97">
        <f t="shared" si="3"/>
        <v>153088</v>
      </c>
    </row>
    <row r="20" spans="1:9" ht="12.75">
      <c r="A20" s="37"/>
      <c r="B20" s="5"/>
      <c r="C20" s="5"/>
      <c r="D20" s="5"/>
      <c r="E20" s="5"/>
      <c r="F20" s="5"/>
      <c r="G20" s="5"/>
      <c r="H20" s="5"/>
      <c r="I20" s="5"/>
    </row>
    <row r="21" spans="1:9" ht="12.75">
      <c r="A21" s="69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69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874015748031497" right="0.7874015748031497" top="0.984251968503937" bottom="0.984251968503937" header="0.5118110236220472" footer="0.5118110236220472"/>
  <pageSetup blackAndWhite="1" fitToHeight="1" fitToWidth="1" horizontalDpi="600" verticalDpi="600" orientation="portrait" paperSize="9" scale="76" r:id="rId1"/>
  <headerFooter alignWithMargins="0">
    <oddHeader>&amp;C&amp;F&amp;R&amp;D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5"/>
  <sheetViews>
    <sheetView workbookViewId="0" topLeftCell="A1">
      <selection activeCell="A1" sqref="A1"/>
    </sheetView>
  </sheetViews>
  <sheetFormatPr defaultColWidth="11.421875" defaultRowHeight="12.75"/>
  <cols>
    <col min="1" max="1" width="28.57421875" style="40" customWidth="1"/>
    <col min="2" max="5" width="15.7109375" style="40" customWidth="1"/>
    <col min="6" max="6" width="11.8515625" style="40" customWidth="1"/>
    <col min="7" max="16384" width="11.421875" style="40" customWidth="1"/>
  </cols>
  <sheetData>
    <row r="1" spans="1:6" ht="18">
      <c r="A1" s="6" t="str">
        <f>'AI1vj'!A11</f>
        <v>A I 1 - vj 3/05</v>
      </c>
      <c r="B1" s="103"/>
      <c r="C1" s="102"/>
      <c r="D1" s="102"/>
      <c r="E1" s="102"/>
      <c r="F1" s="102"/>
    </row>
    <row r="2" spans="1:6" ht="14.25" customHeight="1">
      <c r="A2" s="6"/>
      <c r="B2" s="2"/>
      <c r="C2" s="19"/>
      <c r="D2" s="19"/>
      <c r="E2" s="19"/>
      <c r="F2" s="19"/>
    </row>
    <row r="3" spans="1:6" ht="9" customHeight="1">
      <c r="A3" s="6"/>
      <c r="B3" s="19"/>
      <c r="C3" s="19"/>
      <c r="D3" s="19"/>
      <c r="E3" s="19"/>
      <c r="F3" s="19"/>
    </row>
    <row r="4" spans="1:6" ht="12" customHeight="1">
      <c r="A4" s="9" t="str">
        <f>"2. Bevölkerung in Schleswig-Holstein am "&amp;IF(Quartal=1,"31.03.",IF(Quartal=2,"30.06.",IF(Quartal=3,"30.09.",IF(Quartal=4,"31.12.",""))))&amp;Jahr+2000&amp;" nach Kreisen"</f>
        <v>2. Bevölkerung in Schleswig-Holstein am 30.09.2005 nach Kreisen</v>
      </c>
      <c r="B4" s="7"/>
      <c r="C4" s="7"/>
      <c r="D4" s="7"/>
      <c r="E4" s="7"/>
      <c r="F4" s="7"/>
    </row>
    <row r="5" spans="1:6" ht="10.5" customHeight="1">
      <c r="A5" s="6"/>
      <c r="B5" s="6"/>
      <c r="C5" s="6"/>
      <c r="D5" s="6"/>
      <c r="E5" s="6"/>
      <c r="F5" s="6"/>
    </row>
    <row r="6" spans="1:6" ht="25.5">
      <c r="A6" s="21" t="s">
        <v>15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"&amp;IF(Quartal=1,"31.03.",IF(Quartal=2,"30.06.",IF(Quartal=3,"30.09.",IF(Quartal=4,"31.12.",""))))&amp;Jahr+1999&amp;" a"</f>
        <v>Veränderung gegenüber 30.09.2004 a</v>
      </c>
      <c r="F6" s="14"/>
    </row>
    <row r="7" spans="1:6" ht="12.75">
      <c r="A7" s="20" t="s">
        <v>19</v>
      </c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22</v>
      </c>
      <c r="B8" s="98">
        <f>C8+D8</f>
        <v>86006</v>
      </c>
      <c r="C8" s="25">
        <v>42033</v>
      </c>
      <c r="D8" s="25">
        <v>43973</v>
      </c>
      <c r="E8" s="109">
        <v>320</v>
      </c>
      <c r="F8" s="100">
        <f>E8*100/B8</f>
        <v>0.3720670650884822</v>
      </c>
    </row>
    <row r="9" spans="1:6" ht="12.75">
      <c r="A9" s="12" t="s">
        <v>23</v>
      </c>
      <c r="B9" s="98">
        <f aca="true" t="shared" si="0" ref="B9:B23">C9+D9</f>
        <v>233620</v>
      </c>
      <c r="C9" s="25">
        <v>113785</v>
      </c>
      <c r="D9" s="25">
        <v>119835</v>
      </c>
      <c r="E9" s="109">
        <v>1132</v>
      </c>
      <c r="F9" s="100">
        <f aca="true" t="shared" si="1" ref="F9:F23">E9*100/B9</f>
        <v>0.4845475558599435</v>
      </c>
    </row>
    <row r="10" spans="1:6" ht="12.75">
      <c r="A10" s="12" t="s">
        <v>24</v>
      </c>
      <c r="B10" s="98">
        <f t="shared" si="0"/>
        <v>212095</v>
      </c>
      <c r="C10" s="25">
        <v>100860</v>
      </c>
      <c r="D10" s="25">
        <v>111235</v>
      </c>
      <c r="E10" s="109">
        <v>35</v>
      </c>
      <c r="F10" s="100">
        <f t="shared" si="1"/>
        <v>0.016502039180555882</v>
      </c>
    </row>
    <row r="11" spans="1:6" ht="12.75">
      <c r="A11" s="12" t="s">
        <v>25</v>
      </c>
      <c r="B11" s="98">
        <f t="shared" si="0"/>
        <v>78128</v>
      </c>
      <c r="C11" s="25">
        <v>38102</v>
      </c>
      <c r="D11" s="25">
        <v>40026</v>
      </c>
      <c r="E11" s="109">
        <v>-521</v>
      </c>
      <c r="F11" s="100">
        <f t="shared" si="1"/>
        <v>-0.6668543927913169</v>
      </c>
    </row>
    <row r="12" spans="1:6" ht="12.75">
      <c r="A12" s="12" t="s">
        <v>26</v>
      </c>
      <c r="B12" s="98">
        <f t="shared" si="0"/>
        <v>137390</v>
      </c>
      <c r="C12" s="25">
        <v>67468</v>
      </c>
      <c r="D12" s="25">
        <v>69922</v>
      </c>
      <c r="E12" s="109">
        <v>-85</v>
      </c>
      <c r="F12" s="100">
        <f t="shared" si="1"/>
        <v>-0.06186767595894898</v>
      </c>
    </row>
    <row r="13" spans="1:6" ht="12.75">
      <c r="A13" s="12" t="s">
        <v>27</v>
      </c>
      <c r="B13" s="98">
        <f t="shared" si="0"/>
        <v>186255</v>
      </c>
      <c r="C13" s="25">
        <v>90588</v>
      </c>
      <c r="D13" s="25">
        <v>95667</v>
      </c>
      <c r="E13" s="109">
        <v>321</v>
      </c>
      <c r="F13" s="100">
        <f t="shared" si="1"/>
        <v>0.1723443665941854</v>
      </c>
    </row>
    <row r="14" spans="1:6" ht="12.75">
      <c r="A14" s="12" t="s">
        <v>28</v>
      </c>
      <c r="B14" s="98">
        <f t="shared" si="0"/>
        <v>167279</v>
      </c>
      <c r="C14" s="25">
        <v>81688</v>
      </c>
      <c r="D14" s="25">
        <v>85591</v>
      </c>
      <c r="E14" s="109">
        <v>529</v>
      </c>
      <c r="F14" s="100">
        <f t="shared" si="1"/>
        <v>0.3162381410697099</v>
      </c>
    </row>
    <row r="15" spans="1:6" ht="12.75">
      <c r="A15" s="12" t="s">
        <v>29</v>
      </c>
      <c r="B15" s="98">
        <f t="shared" si="0"/>
        <v>206449</v>
      </c>
      <c r="C15" s="25">
        <v>99695</v>
      </c>
      <c r="D15" s="25">
        <v>106754</v>
      </c>
      <c r="E15" s="109">
        <v>648</v>
      </c>
      <c r="F15" s="100">
        <f t="shared" si="1"/>
        <v>0.3138789725307461</v>
      </c>
    </row>
    <row r="16" spans="1:6" ht="12.75">
      <c r="A16" s="12" t="s">
        <v>30</v>
      </c>
      <c r="B16" s="98">
        <f t="shared" si="0"/>
        <v>298799</v>
      </c>
      <c r="C16" s="25">
        <v>146265</v>
      </c>
      <c r="D16" s="25">
        <v>152534</v>
      </c>
      <c r="E16" s="109">
        <v>570</v>
      </c>
      <c r="F16" s="100">
        <f t="shared" si="1"/>
        <v>0.19076369064153495</v>
      </c>
    </row>
    <row r="17" spans="1:6" ht="12.75">
      <c r="A17" s="12" t="s">
        <v>31</v>
      </c>
      <c r="B17" s="98">
        <f t="shared" si="0"/>
        <v>135758</v>
      </c>
      <c r="C17" s="25">
        <v>68112</v>
      </c>
      <c r="D17" s="25">
        <v>67646</v>
      </c>
      <c r="E17" s="109">
        <v>443</v>
      </c>
      <c r="F17" s="100">
        <f t="shared" si="1"/>
        <v>0.3263159445483876</v>
      </c>
    </row>
    <row r="18" spans="1:6" ht="12.75">
      <c r="A18" s="12" t="s">
        <v>32</v>
      </c>
      <c r="B18" s="98">
        <f t="shared" si="0"/>
        <v>273041</v>
      </c>
      <c r="C18" s="25">
        <v>134607</v>
      </c>
      <c r="D18" s="25">
        <v>138434</v>
      </c>
      <c r="E18" s="109">
        <v>-226</v>
      </c>
      <c r="F18" s="100">
        <f t="shared" si="1"/>
        <v>-0.08277145190649024</v>
      </c>
    </row>
    <row r="19" spans="1:6" ht="12.75">
      <c r="A19" s="12" t="s">
        <v>33</v>
      </c>
      <c r="B19" s="98">
        <f t="shared" si="0"/>
        <v>199751</v>
      </c>
      <c r="C19" s="25">
        <v>99113</v>
      </c>
      <c r="D19" s="25">
        <v>100638</v>
      </c>
      <c r="E19" s="109">
        <v>-387</v>
      </c>
      <c r="F19" s="100">
        <f t="shared" si="1"/>
        <v>-0.19374120780371562</v>
      </c>
    </row>
    <row r="20" spans="1:6" ht="12.75">
      <c r="A20" s="12" t="s">
        <v>34</v>
      </c>
      <c r="B20" s="98">
        <f t="shared" si="0"/>
        <v>256671</v>
      </c>
      <c r="C20" s="25">
        <v>125819</v>
      </c>
      <c r="D20" s="25">
        <v>130852</v>
      </c>
      <c r="E20" s="109">
        <v>460</v>
      </c>
      <c r="F20" s="100">
        <f t="shared" si="1"/>
        <v>0.17921775346649993</v>
      </c>
    </row>
    <row r="21" spans="1:6" ht="12.75">
      <c r="A21" s="12" t="s">
        <v>35</v>
      </c>
      <c r="B21" s="98">
        <f t="shared" si="0"/>
        <v>136673</v>
      </c>
      <c r="C21" s="25">
        <v>67582</v>
      </c>
      <c r="D21" s="25">
        <v>69091</v>
      </c>
      <c r="E21" s="109">
        <v>-389</v>
      </c>
      <c r="F21" s="100">
        <f t="shared" si="1"/>
        <v>-0.28462095658981656</v>
      </c>
    </row>
    <row r="22" spans="1:6" ht="12.75">
      <c r="A22" s="12" t="s">
        <v>36</v>
      </c>
      <c r="B22" s="98">
        <f t="shared" si="0"/>
        <v>224290</v>
      </c>
      <c r="C22" s="25">
        <v>109080</v>
      </c>
      <c r="D22" s="25">
        <v>115210</v>
      </c>
      <c r="E22" s="109">
        <v>827</v>
      </c>
      <c r="F22" s="100">
        <f t="shared" si="1"/>
        <v>0.3687190690623746</v>
      </c>
    </row>
    <row r="23" spans="1:6" ht="12.75">
      <c r="A23" s="87" t="s">
        <v>136</v>
      </c>
      <c r="B23" s="99">
        <f t="shared" si="0"/>
        <v>2832205</v>
      </c>
      <c r="C23" s="108">
        <v>1384797</v>
      </c>
      <c r="D23" s="108">
        <v>1447408</v>
      </c>
      <c r="E23" s="110">
        <v>3677</v>
      </c>
      <c r="F23" s="101">
        <f t="shared" si="1"/>
        <v>0.12982817274879466</v>
      </c>
    </row>
    <row r="24" spans="1:6" ht="12.75">
      <c r="A24" s="6"/>
      <c r="B24" s="6"/>
      <c r="C24" s="6"/>
      <c r="D24" s="6"/>
      <c r="E24" s="6"/>
      <c r="F24" s="6"/>
    </row>
    <row r="25" spans="1:6" ht="12.75">
      <c r="A25" s="30" t="str">
        <f>"a  Gebietsstand "&amp;IF(Quartal=1,"31.03.",IF(Quartal=2,"30.06.",IF(Quartal=3,"30.09.",IF(Quartal=4,"31.12.",""))))&amp;Jahr+2000</f>
        <v>a  Gebietsstand 30.09.2005</v>
      </c>
      <c r="B25" s="7"/>
      <c r="C25" s="7"/>
      <c r="D25" s="7"/>
      <c r="E25" s="7"/>
      <c r="F25" s="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84" r:id="rId1"/>
  <headerFooter alignWithMargins="0">
    <oddHeader>&amp;C&amp;F&amp;R&amp;D</oddHeader>
    <oddFooter>&amp;C&amp;A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workbookViewId="0" topLeftCell="A1">
      <selection activeCell="A1" sqref="A1"/>
    </sheetView>
  </sheetViews>
  <sheetFormatPr defaultColWidth="11.421875" defaultRowHeight="12.75"/>
  <cols>
    <col min="1" max="1" width="26.140625" style="40" customWidth="1"/>
    <col min="2" max="16384" width="11.421875" style="40" customWidth="1"/>
  </cols>
  <sheetData>
    <row r="1" spans="1:9" ht="18">
      <c r="A1" s="1" t="str">
        <f>'AI1vj'!A11</f>
        <v>A I 1 - vj 3/05</v>
      </c>
      <c r="B1" s="2"/>
      <c r="C1" s="19"/>
      <c r="D1" s="19"/>
      <c r="E1" s="19"/>
      <c r="F1" s="19"/>
      <c r="G1" s="19"/>
      <c r="H1" s="19"/>
      <c r="I1" s="19"/>
    </row>
    <row r="2" spans="1:9" ht="18">
      <c r="A2" s="1"/>
      <c r="B2" s="38"/>
      <c r="C2" s="19"/>
      <c r="D2" s="19"/>
      <c r="E2" s="19"/>
      <c r="F2" s="19"/>
      <c r="G2" s="19"/>
      <c r="H2" s="19"/>
      <c r="I2" s="19"/>
    </row>
    <row r="3" spans="1:9" ht="18">
      <c r="A3" s="39" t="s">
        <v>138</v>
      </c>
      <c r="B3" s="6"/>
      <c r="C3" s="19"/>
      <c r="D3" s="19"/>
      <c r="E3" s="19"/>
      <c r="F3" s="19"/>
      <c r="G3" s="19"/>
      <c r="H3" s="19"/>
      <c r="I3" s="19"/>
    </row>
    <row r="4" spans="1:9" ht="18">
      <c r="A4" s="39" t="str">
        <f>'AI1vj'!A13</f>
        <v>im 3. Vierteljahr 2005</v>
      </c>
      <c r="B4" s="6"/>
      <c r="C4" s="19"/>
      <c r="D4" s="19"/>
      <c r="E4" s="19"/>
      <c r="F4" s="19"/>
      <c r="G4" s="19"/>
      <c r="H4" s="19"/>
      <c r="I4" s="19"/>
    </row>
    <row r="5" spans="1:9" ht="15">
      <c r="A5" s="1"/>
      <c r="B5" s="18"/>
      <c r="C5" s="1"/>
      <c r="D5" s="1"/>
      <c r="E5" s="1"/>
      <c r="F5" s="1"/>
      <c r="G5" s="1"/>
      <c r="H5" s="1"/>
      <c r="I5" s="1"/>
    </row>
    <row r="6" spans="1:9" ht="12.75">
      <c r="A6" s="8" t="str">
        <f>"3. Bevölkerungsentwicklung in Hamburg "&amp;A4</f>
        <v>3. Bevölkerungsentwicklung in Hamburg im 3. Vierteljahr 2005</v>
      </c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72"/>
      <c r="B8" s="74"/>
      <c r="C8" s="74"/>
      <c r="D8" s="74"/>
      <c r="E8" s="3" t="str">
        <f>B9&amp;" bis "&amp;D9</f>
        <v>Juli bis September</v>
      </c>
      <c r="F8" s="3"/>
      <c r="G8" s="3"/>
      <c r="H8" s="3"/>
      <c r="I8" s="3"/>
    </row>
    <row r="9" spans="1:9" ht="25.5">
      <c r="A9" s="37"/>
      <c r="B9" s="75" t="str">
        <f>IF(Quartal=1,"Januar",IF(Quartal=2,"April",IF(Quartal=3,"Juli",IF(Quartal=4,"Oktober",""))))</f>
        <v>Juli</v>
      </c>
      <c r="C9" s="75" t="str">
        <f>IF(Quartal=1,"Februar",IF(Quartal=2,"Mai",IF(Quartal=3,"August",IF(Quartal=4,"November",""))))</f>
        <v>August</v>
      </c>
      <c r="D9" s="75" t="str">
        <f>IF(Quartal=1,"März",IF(Quartal=2,"Juni",IF(Quartal=3,"September",IF(Quartal=4,"Dezember",""))))</f>
        <v>September</v>
      </c>
      <c r="E9" s="70" t="s">
        <v>0</v>
      </c>
      <c r="F9" s="70" t="s">
        <v>1</v>
      </c>
      <c r="G9" s="73" t="s">
        <v>2</v>
      </c>
      <c r="H9" s="73" t="s">
        <v>124</v>
      </c>
      <c r="I9" s="71" t="s">
        <v>125</v>
      </c>
    </row>
    <row r="10" spans="1:9" ht="12.75">
      <c r="A10" s="4" t="s">
        <v>3</v>
      </c>
      <c r="B10" s="93">
        <v>1738483</v>
      </c>
      <c r="C10" s="93">
        <v>1739363</v>
      </c>
      <c r="D10" s="93">
        <v>1741341</v>
      </c>
      <c r="E10" s="93">
        <v>1738483</v>
      </c>
      <c r="F10" s="93">
        <v>846310</v>
      </c>
      <c r="G10" s="93">
        <v>892173</v>
      </c>
      <c r="H10" s="93">
        <v>1492856</v>
      </c>
      <c r="I10" s="93">
        <v>245627</v>
      </c>
    </row>
    <row r="11" spans="1:9" ht="12.75">
      <c r="A11" s="4" t="s">
        <v>4</v>
      </c>
      <c r="B11" s="93">
        <v>1338</v>
      </c>
      <c r="C11" s="93">
        <v>1540</v>
      </c>
      <c r="D11" s="36">
        <v>1470</v>
      </c>
      <c r="E11" s="36">
        <v>4348</v>
      </c>
      <c r="F11" s="36">
        <v>2192</v>
      </c>
      <c r="G11" s="36">
        <v>2156</v>
      </c>
      <c r="H11" s="93">
        <v>3928</v>
      </c>
      <c r="I11" s="93">
        <v>420</v>
      </c>
    </row>
    <row r="12" spans="1:9" ht="12.75">
      <c r="A12" s="4" t="s">
        <v>5</v>
      </c>
      <c r="B12" s="93">
        <v>1212</v>
      </c>
      <c r="C12" s="93">
        <v>1391</v>
      </c>
      <c r="D12" s="36">
        <v>1339</v>
      </c>
      <c r="E12" s="36">
        <v>3942</v>
      </c>
      <c r="F12" s="36">
        <v>1854</v>
      </c>
      <c r="G12" s="36">
        <v>2088</v>
      </c>
      <c r="H12" s="93">
        <v>3800</v>
      </c>
      <c r="I12" s="93">
        <v>142</v>
      </c>
    </row>
    <row r="13" spans="1:9" ht="12.75">
      <c r="A13" s="4" t="s">
        <v>6</v>
      </c>
      <c r="B13" s="104">
        <f>B11-B12</f>
        <v>126</v>
      </c>
      <c r="C13" s="104">
        <f aca="true" t="shared" si="0" ref="C13:I13">C11-C12</f>
        <v>149</v>
      </c>
      <c r="D13" s="104">
        <f t="shared" si="0"/>
        <v>131</v>
      </c>
      <c r="E13" s="104">
        <f t="shared" si="0"/>
        <v>406</v>
      </c>
      <c r="F13" s="104">
        <f t="shared" si="0"/>
        <v>338</v>
      </c>
      <c r="G13" s="104">
        <f t="shared" si="0"/>
        <v>68</v>
      </c>
      <c r="H13" s="104">
        <f t="shared" si="0"/>
        <v>128</v>
      </c>
      <c r="I13" s="104">
        <f t="shared" si="0"/>
        <v>278</v>
      </c>
    </row>
    <row r="14" spans="1:9" ht="12.75">
      <c r="A14" s="4" t="s">
        <v>7</v>
      </c>
      <c r="B14" s="93">
        <v>7040</v>
      </c>
      <c r="C14" s="93">
        <v>8557</v>
      </c>
      <c r="D14" s="93">
        <v>8082</v>
      </c>
      <c r="E14" s="93">
        <v>23679</v>
      </c>
      <c r="F14" s="93">
        <v>12519</v>
      </c>
      <c r="G14" s="94">
        <v>11160</v>
      </c>
      <c r="H14" s="94">
        <v>15928</v>
      </c>
      <c r="I14" s="94">
        <v>7751</v>
      </c>
    </row>
    <row r="15" spans="1:9" ht="12.75">
      <c r="A15" s="4" t="s">
        <v>8</v>
      </c>
      <c r="B15" s="93">
        <v>6277</v>
      </c>
      <c r="C15" s="93">
        <v>6713</v>
      </c>
      <c r="D15" s="93">
        <v>6671</v>
      </c>
      <c r="E15" s="93">
        <v>19661</v>
      </c>
      <c r="F15" s="94">
        <v>10474</v>
      </c>
      <c r="G15" s="94">
        <v>9187</v>
      </c>
      <c r="H15" s="94">
        <v>14164</v>
      </c>
      <c r="I15" s="94">
        <v>5497</v>
      </c>
    </row>
    <row r="16" spans="1:9" ht="12.75">
      <c r="A16" s="4" t="s">
        <v>6</v>
      </c>
      <c r="B16" s="104">
        <f>B14-B15</f>
        <v>763</v>
      </c>
      <c r="C16" s="104">
        <f aca="true" t="shared" si="1" ref="C16:I16">C14-C15</f>
        <v>1844</v>
      </c>
      <c r="D16" s="104">
        <f t="shared" si="1"/>
        <v>1411</v>
      </c>
      <c r="E16" s="104">
        <f t="shared" si="1"/>
        <v>4018</v>
      </c>
      <c r="F16" s="104">
        <f t="shared" si="1"/>
        <v>2045</v>
      </c>
      <c r="G16" s="104">
        <f t="shared" si="1"/>
        <v>1973</v>
      </c>
      <c r="H16" s="104">
        <f t="shared" si="1"/>
        <v>1764</v>
      </c>
      <c r="I16" s="104">
        <f t="shared" si="1"/>
        <v>2254</v>
      </c>
    </row>
    <row r="17" spans="1:9" ht="12.75">
      <c r="A17" s="4" t="s">
        <v>141</v>
      </c>
      <c r="B17" s="93">
        <v>-9</v>
      </c>
      <c r="C17" s="93">
        <v>-15</v>
      </c>
      <c r="D17" s="95">
        <v>-21</v>
      </c>
      <c r="E17" s="36">
        <v>-45</v>
      </c>
      <c r="F17" s="95">
        <v>-22</v>
      </c>
      <c r="G17" s="36">
        <v>-23</v>
      </c>
      <c r="H17" s="36">
        <v>699</v>
      </c>
      <c r="I17" s="36">
        <v>-744</v>
      </c>
    </row>
    <row r="18" spans="1:9" ht="12.75">
      <c r="A18" s="4" t="s">
        <v>9</v>
      </c>
      <c r="B18" s="104">
        <f aca="true" t="shared" si="2" ref="B18:G18">B13+B16+B17</f>
        <v>880</v>
      </c>
      <c r="C18" s="104">
        <f t="shared" si="2"/>
        <v>1978</v>
      </c>
      <c r="D18" s="104">
        <f t="shared" si="2"/>
        <v>1521</v>
      </c>
      <c r="E18" s="104">
        <f t="shared" si="2"/>
        <v>4379</v>
      </c>
      <c r="F18" s="104">
        <f t="shared" si="2"/>
        <v>2361</v>
      </c>
      <c r="G18" s="104">
        <f t="shared" si="2"/>
        <v>2018</v>
      </c>
      <c r="H18" s="105">
        <v>2591</v>
      </c>
      <c r="I18" s="105">
        <v>1788</v>
      </c>
    </row>
    <row r="19" spans="1:9" ht="12.75">
      <c r="A19" s="4" t="s">
        <v>10</v>
      </c>
      <c r="B19" s="104">
        <f>B10+B18</f>
        <v>1739363</v>
      </c>
      <c r="C19" s="104">
        <f aca="true" t="shared" si="3" ref="C19:I19">C10+C18</f>
        <v>1741341</v>
      </c>
      <c r="D19" s="104">
        <f t="shared" si="3"/>
        <v>1742862</v>
      </c>
      <c r="E19" s="104">
        <f t="shared" si="3"/>
        <v>1742862</v>
      </c>
      <c r="F19" s="104">
        <f t="shared" si="3"/>
        <v>848671</v>
      </c>
      <c r="G19" s="104">
        <f t="shared" si="3"/>
        <v>894191</v>
      </c>
      <c r="H19" s="104">
        <f t="shared" si="3"/>
        <v>1495447</v>
      </c>
      <c r="I19" s="104">
        <f t="shared" si="3"/>
        <v>247415</v>
      </c>
    </row>
    <row r="20" spans="1:9" ht="12.75">
      <c r="A20" s="37"/>
      <c r="B20" s="5"/>
      <c r="C20" s="5"/>
      <c r="D20" s="5"/>
      <c r="E20" s="5"/>
      <c r="F20" s="5"/>
      <c r="G20" s="5"/>
      <c r="H20" s="5"/>
      <c r="I20" s="5"/>
    </row>
    <row r="21" spans="1:9" ht="12.75">
      <c r="A21" s="69" t="s">
        <v>11</v>
      </c>
      <c r="B21" s="27"/>
      <c r="C21" s="27"/>
      <c r="D21" s="27"/>
      <c r="E21" s="27"/>
      <c r="F21" s="27"/>
      <c r="G21" s="27"/>
      <c r="H21" s="27"/>
      <c r="I21" s="27"/>
    </row>
    <row r="22" spans="1:9" ht="12.75">
      <c r="A22" s="69" t="s">
        <v>140</v>
      </c>
      <c r="B22" s="27"/>
      <c r="C22" s="27"/>
      <c r="D22" s="27"/>
      <c r="E22" s="27"/>
      <c r="F22" s="27"/>
      <c r="G22" s="27"/>
      <c r="H22" s="27"/>
      <c r="I22" s="27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74" r:id="rId1"/>
  <headerFooter alignWithMargins="0">
    <oddHeader>&amp;C&amp;F&amp;R&amp;D</oddHeader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workbookViewId="0" topLeftCell="A1">
      <selection activeCell="A1" sqref="A1"/>
    </sheetView>
  </sheetViews>
  <sheetFormatPr defaultColWidth="11.421875" defaultRowHeight="12.75"/>
  <cols>
    <col min="1" max="1" width="22.57421875" style="40" customWidth="1"/>
    <col min="2" max="5" width="14.421875" style="40" customWidth="1"/>
    <col min="6" max="6" width="12.140625" style="40" customWidth="1"/>
    <col min="7" max="16384" width="11.421875" style="40" customWidth="1"/>
  </cols>
  <sheetData>
    <row r="1" spans="1:6" ht="18">
      <c r="A1" s="6" t="str">
        <f>'AI1vj'!A11</f>
        <v>A I 1 - vj 3/05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6" ht="18">
      <c r="A3" s="6"/>
      <c r="B3" s="19"/>
      <c r="C3" s="19"/>
      <c r="D3" s="19"/>
      <c r="E3" s="19"/>
      <c r="F3" s="19"/>
    </row>
    <row r="4" spans="1:6" ht="12.75">
      <c r="A4" s="9" t="str">
        <f>"4. Bevölkerung in Hamburg am "&amp;IF(Quartal=1,"31.03.",IF(Quartal=2,"30.06.",IF(Quartal=3,"30.09.",IF(Quartal=4,"31.12.",""))))&amp;Jahr+2000&amp;" nach Bezirken"</f>
        <v>4. Bevölkerung in Hamburg am 30.09.2005 nach Bezirken</v>
      </c>
      <c r="B4" s="7"/>
      <c r="C4" s="7"/>
      <c r="D4" s="7"/>
      <c r="E4" s="7"/>
      <c r="F4" s="7"/>
    </row>
    <row r="5" spans="1:6" ht="12.75">
      <c r="A5" s="6"/>
      <c r="B5" s="6"/>
      <c r="C5" s="6"/>
      <c r="D5" s="6"/>
      <c r="E5" s="6"/>
      <c r="F5" s="6"/>
    </row>
    <row r="6" spans="1:6" ht="25.5">
      <c r="A6" s="82" t="s">
        <v>134</v>
      </c>
      <c r="B6" s="16" t="s">
        <v>16</v>
      </c>
      <c r="C6" s="16" t="s">
        <v>17</v>
      </c>
      <c r="D6" s="16" t="s">
        <v>18</v>
      </c>
      <c r="E6" s="13" t="str">
        <f>"Veränderung gegenüber "&amp;IF(Quartal=1,"31.03.",IF(Quartal=2,"30.06.",IF(Quartal=3,"30.09.",IF(Quartal=4,"31.12.",""))))&amp;Jahr+1999</f>
        <v>Veränderung gegenüber 30.09.2004</v>
      </c>
      <c r="F6" s="14"/>
    </row>
    <row r="7" spans="1:6" ht="12.75">
      <c r="A7" s="20"/>
      <c r="B7" s="11"/>
      <c r="C7" s="11"/>
      <c r="D7" s="11"/>
      <c r="E7" s="15" t="s">
        <v>20</v>
      </c>
      <c r="F7" s="10" t="s">
        <v>21</v>
      </c>
    </row>
    <row r="8" spans="1:6" ht="12.75">
      <c r="A8" s="12" t="s">
        <v>126</v>
      </c>
      <c r="B8" s="98">
        <f>C8+D8</f>
        <v>237660</v>
      </c>
      <c r="C8" s="25">
        <v>124638</v>
      </c>
      <c r="D8" s="25">
        <v>113022</v>
      </c>
      <c r="E8" s="106">
        <v>3163</v>
      </c>
      <c r="F8" s="100">
        <f>E8*100/B8</f>
        <v>1.3308928721703273</v>
      </c>
    </row>
    <row r="9" spans="1:6" ht="12.75">
      <c r="A9" s="12" t="s">
        <v>127</v>
      </c>
      <c r="B9" s="98">
        <f aca="true" t="shared" si="0" ref="B9:B15">C9+D9</f>
        <v>246860</v>
      </c>
      <c r="C9" s="25">
        <v>120122</v>
      </c>
      <c r="D9" s="25">
        <v>126738</v>
      </c>
      <c r="E9" s="106">
        <v>1666</v>
      </c>
      <c r="F9" s="100">
        <f aca="true" t="shared" si="1" ref="F9:F15">E9*100/B9</f>
        <v>0.6748764481892571</v>
      </c>
    </row>
    <row r="10" spans="1:6" ht="12.75">
      <c r="A10" s="12" t="s">
        <v>128</v>
      </c>
      <c r="B10" s="98">
        <f t="shared" si="0"/>
        <v>248272</v>
      </c>
      <c r="C10" s="25">
        <v>117648</v>
      </c>
      <c r="D10" s="25">
        <v>130624</v>
      </c>
      <c r="E10" s="106">
        <v>1085</v>
      </c>
      <c r="F10" s="100">
        <f t="shared" si="1"/>
        <v>0.43702068698846425</v>
      </c>
    </row>
    <row r="11" spans="1:6" ht="12.75">
      <c r="A11" s="12" t="s">
        <v>129</v>
      </c>
      <c r="B11" s="98">
        <f t="shared" si="0"/>
        <v>283353</v>
      </c>
      <c r="C11" s="25">
        <v>134162</v>
      </c>
      <c r="D11" s="25">
        <v>149191</v>
      </c>
      <c r="E11" s="106">
        <v>596</v>
      </c>
      <c r="F11" s="100">
        <f t="shared" si="1"/>
        <v>0.21033834122102113</v>
      </c>
    </row>
    <row r="12" spans="1:6" ht="12.75">
      <c r="A12" s="12" t="s">
        <v>130</v>
      </c>
      <c r="B12" s="98">
        <f t="shared" si="0"/>
        <v>407770</v>
      </c>
      <c r="C12" s="25">
        <v>194164</v>
      </c>
      <c r="D12" s="25">
        <v>213606</v>
      </c>
      <c r="E12" s="106">
        <v>296</v>
      </c>
      <c r="F12" s="100">
        <f t="shared" si="1"/>
        <v>0.07258994040758271</v>
      </c>
    </row>
    <row r="13" spans="1:6" ht="12.75">
      <c r="A13" s="12" t="s">
        <v>131</v>
      </c>
      <c r="B13" s="98">
        <f t="shared" si="0"/>
        <v>118971</v>
      </c>
      <c r="C13" s="25">
        <v>57927</v>
      </c>
      <c r="D13" s="25">
        <v>61044</v>
      </c>
      <c r="E13" s="106">
        <v>379</v>
      </c>
      <c r="F13" s="100">
        <f t="shared" si="1"/>
        <v>0.3185650284523119</v>
      </c>
    </row>
    <row r="14" spans="1:6" ht="12.75">
      <c r="A14" s="12" t="s">
        <v>132</v>
      </c>
      <c r="B14" s="98">
        <f t="shared" si="0"/>
        <v>199976</v>
      </c>
      <c r="C14" s="25">
        <v>100010</v>
      </c>
      <c r="D14" s="25">
        <v>99966</v>
      </c>
      <c r="E14" s="106">
        <v>624</v>
      </c>
      <c r="F14" s="100">
        <f t="shared" si="1"/>
        <v>0.3120374444933392</v>
      </c>
    </row>
    <row r="15" spans="1:6" ht="12.75">
      <c r="A15" s="17" t="s">
        <v>133</v>
      </c>
      <c r="B15" s="99">
        <f t="shared" si="0"/>
        <v>1742862</v>
      </c>
      <c r="C15" s="26">
        <v>848671</v>
      </c>
      <c r="D15" s="26">
        <v>894191</v>
      </c>
      <c r="E15" s="107">
        <v>7809</v>
      </c>
      <c r="F15" s="101">
        <f t="shared" si="1"/>
        <v>0.44805612836816683</v>
      </c>
    </row>
    <row r="16" spans="1:6" ht="12.75">
      <c r="A16" s="6"/>
      <c r="B16" s="6"/>
      <c r="C16" s="6"/>
      <c r="D16" s="6"/>
      <c r="E16" s="6"/>
      <c r="F16" s="6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4" r:id="rId1"/>
  <headerFooter alignWithMargins="0">
    <oddHeader>&amp;C&amp;F&amp;R&amp;D</oddHeader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1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24" customWidth="1"/>
    <col min="2" max="2" width="32.28125" style="24" customWidth="1"/>
    <col min="3" max="3" width="24.140625" style="24" customWidth="1"/>
    <col min="4" max="4" width="19.7109375" style="24" customWidth="1"/>
    <col min="5" max="16384" width="11.421875" style="24" customWidth="1"/>
  </cols>
  <sheetData>
    <row r="1" spans="1:4" ht="12.75">
      <c r="A1" s="1" t="str">
        <f>'AI1vj'!A11</f>
        <v>A I 1 - vj 3/05</v>
      </c>
      <c r="B1" s="1"/>
      <c r="C1" s="1"/>
      <c r="D1" s="1"/>
    </row>
    <row r="2" spans="1:4" ht="12.75">
      <c r="A2" s="1"/>
      <c r="B2" s="1"/>
      <c r="C2" s="1"/>
      <c r="D2" s="1"/>
    </row>
    <row r="3" spans="1:4" ht="12.75">
      <c r="A3" s="1"/>
      <c r="B3" s="1"/>
      <c r="C3" s="1"/>
      <c r="D3" s="1"/>
    </row>
    <row r="4" spans="1:4" ht="27.75" customHeight="1">
      <c r="A4" s="111" t="str">
        <f>"5. Gemeinden mit einer Bevölkerung von 10 000 und mehr Personen in Schleswig-Holstein am "&amp;IF(Quartal=1,"31.12."&amp;Jahr+1999,IF(Quartal=2,"30.06."&amp;Jahr+2000,IF(Quartal=3,"30.09."&amp;Jahr+2000,IF(Quartal=4,"31.12."&amp;Jahr+2000,""))))</f>
        <v>5. Gemeinden mit einer Bevölkerung von 10 000 und mehr Personen in Schleswig-Holstein am 30.09.2005</v>
      </c>
      <c r="B4" s="2"/>
      <c r="C4" s="2"/>
      <c r="D4" s="2"/>
    </row>
    <row r="5" spans="1:4" ht="12.75">
      <c r="A5" s="1"/>
      <c r="B5" s="1"/>
      <c r="C5" s="1"/>
      <c r="D5" s="1"/>
    </row>
    <row r="6" spans="1:4" s="90" customFormat="1" ht="24.75" customHeight="1">
      <c r="A6" s="88" t="s">
        <v>38</v>
      </c>
      <c r="B6" s="70" t="s">
        <v>39</v>
      </c>
      <c r="C6" s="73" t="s">
        <v>19</v>
      </c>
      <c r="D6" s="89" t="s">
        <v>37</v>
      </c>
    </row>
    <row r="7" spans="1:4" ht="12.75">
      <c r="A7" s="112">
        <v>1</v>
      </c>
      <c r="B7" s="113" t="s">
        <v>47</v>
      </c>
      <c r="C7" s="112" t="s">
        <v>48</v>
      </c>
      <c r="D7" s="114">
        <v>233244</v>
      </c>
    </row>
    <row r="8" spans="1:4" ht="12.75">
      <c r="A8" s="112">
        <v>2</v>
      </c>
      <c r="B8" s="115" t="s">
        <v>49</v>
      </c>
      <c r="C8" s="112" t="s">
        <v>48</v>
      </c>
      <c r="D8" s="114">
        <v>211961</v>
      </c>
    </row>
    <row r="9" spans="1:4" ht="12.75">
      <c r="A9" s="112">
        <v>3</v>
      </c>
      <c r="B9" s="115" t="s">
        <v>50</v>
      </c>
      <c r="C9" s="112" t="s">
        <v>48</v>
      </c>
      <c r="D9" s="114">
        <v>85971</v>
      </c>
    </row>
    <row r="10" spans="1:4" ht="12.75">
      <c r="A10" s="112">
        <v>4</v>
      </c>
      <c r="B10" s="115" t="s">
        <v>51</v>
      </c>
      <c r="C10" s="112" t="s">
        <v>48</v>
      </c>
      <c r="D10" s="114">
        <v>78333</v>
      </c>
    </row>
    <row r="11" spans="1:4" ht="12.75">
      <c r="A11" s="112">
        <v>5</v>
      </c>
      <c r="B11" s="115" t="s">
        <v>52</v>
      </c>
      <c r="C11" s="112" t="s">
        <v>34</v>
      </c>
      <c r="D11" s="114">
        <v>71377</v>
      </c>
    </row>
    <row r="12" spans="1:4" ht="12.75">
      <c r="A12" s="112">
        <v>6</v>
      </c>
      <c r="B12" s="115" t="s">
        <v>53</v>
      </c>
      <c r="C12" s="112" t="s">
        <v>30</v>
      </c>
      <c r="D12" s="114">
        <v>48386</v>
      </c>
    </row>
    <row r="13" spans="1:4" ht="12.75">
      <c r="A13" s="112">
        <v>7</v>
      </c>
      <c r="B13" s="115" t="s">
        <v>54</v>
      </c>
      <c r="C13" s="112" t="s">
        <v>30</v>
      </c>
      <c r="D13" s="114">
        <v>41209</v>
      </c>
    </row>
    <row r="14" spans="1:4" ht="12.75">
      <c r="A14" s="112">
        <v>8</v>
      </c>
      <c r="B14" s="115" t="s">
        <v>55</v>
      </c>
      <c r="C14" s="112" t="s">
        <v>35</v>
      </c>
      <c r="D14" s="114">
        <v>33285</v>
      </c>
    </row>
    <row r="15" spans="1:4" ht="12.75">
      <c r="A15" s="112">
        <v>9</v>
      </c>
      <c r="B15" s="115" t="s">
        <v>56</v>
      </c>
      <c r="C15" s="112" t="s">
        <v>30</v>
      </c>
      <c r="D15" s="114">
        <v>31841</v>
      </c>
    </row>
    <row r="16" spans="1:4" ht="12.75">
      <c r="A16" s="112">
        <v>10</v>
      </c>
      <c r="B16" s="115" t="s">
        <v>57</v>
      </c>
      <c r="C16" s="112" t="s">
        <v>36</v>
      </c>
      <c r="D16" s="114">
        <v>30087</v>
      </c>
    </row>
    <row r="17" spans="1:4" ht="12.75">
      <c r="A17" s="112">
        <v>11</v>
      </c>
      <c r="B17" s="115" t="s">
        <v>58</v>
      </c>
      <c r="C17" s="112" t="s">
        <v>27</v>
      </c>
      <c r="D17" s="114">
        <v>29404</v>
      </c>
    </row>
    <row r="18" spans="1:4" ht="12.75">
      <c r="A18" s="112">
        <v>12</v>
      </c>
      <c r="B18" s="115" t="s">
        <v>59</v>
      </c>
      <c r="C18" s="112" t="s">
        <v>32</v>
      </c>
      <c r="D18" s="114">
        <v>28469</v>
      </c>
    </row>
    <row r="19" spans="1:4" ht="12.75">
      <c r="A19" s="112">
        <v>13</v>
      </c>
      <c r="B19" s="115" t="s">
        <v>60</v>
      </c>
      <c r="C19" s="112" t="s">
        <v>34</v>
      </c>
      <c r="D19" s="114">
        <v>26099</v>
      </c>
    </row>
    <row r="20" spans="1:4" ht="12.75">
      <c r="A20" s="112">
        <v>14</v>
      </c>
      <c r="B20" s="115" t="s">
        <v>61</v>
      </c>
      <c r="C20" s="24" t="s">
        <v>36</v>
      </c>
      <c r="D20" s="114">
        <v>25572</v>
      </c>
    </row>
    <row r="21" spans="1:4" ht="12.75">
      <c r="A21" s="112">
        <v>15</v>
      </c>
      <c r="B21" s="115" t="s">
        <v>62</v>
      </c>
      <c r="C21" s="112" t="s">
        <v>33</v>
      </c>
      <c r="D21" s="114">
        <v>24182</v>
      </c>
    </row>
    <row r="22" spans="1:4" ht="12.75">
      <c r="A22" s="112">
        <v>16</v>
      </c>
      <c r="B22" s="115" t="s">
        <v>63</v>
      </c>
      <c r="C22" s="112" t="s">
        <v>36</v>
      </c>
      <c r="D22" s="114">
        <v>24027</v>
      </c>
    </row>
    <row r="23" spans="1:4" ht="12.75">
      <c r="A23" s="112">
        <v>17</v>
      </c>
      <c r="B23" s="115" t="s">
        <v>64</v>
      </c>
      <c r="C23" s="112" t="s">
        <v>32</v>
      </c>
      <c r="D23" s="114">
        <v>23162</v>
      </c>
    </row>
    <row r="24" spans="1:4" ht="12.75">
      <c r="A24" s="112">
        <v>18</v>
      </c>
      <c r="B24" s="115" t="s">
        <v>65</v>
      </c>
      <c r="C24" s="112" t="s">
        <v>28</v>
      </c>
      <c r="D24" s="114">
        <v>20942</v>
      </c>
    </row>
    <row r="25" spans="1:4" ht="12.75">
      <c r="A25" s="112">
        <v>19</v>
      </c>
      <c r="B25" s="115" t="s">
        <v>66</v>
      </c>
      <c r="C25" s="112" t="s">
        <v>26</v>
      </c>
      <c r="D25" s="114">
        <v>20660</v>
      </c>
    </row>
    <row r="26" spans="1:4" ht="12.75">
      <c r="A26" s="112">
        <v>20</v>
      </c>
      <c r="B26" s="115" t="s">
        <v>67</v>
      </c>
      <c r="C26" s="112" t="s">
        <v>30</v>
      </c>
      <c r="D26" s="114">
        <v>20240</v>
      </c>
    </row>
    <row r="27" spans="1:4" ht="12.75">
      <c r="A27" s="112">
        <v>21</v>
      </c>
      <c r="B27" s="115" t="s">
        <v>68</v>
      </c>
      <c r="C27" s="112" t="s">
        <v>29</v>
      </c>
      <c r="D27" s="114">
        <v>19696</v>
      </c>
    </row>
    <row r="28" spans="1:4" ht="12.75">
      <c r="A28" s="112">
        <v>22</v>
      </c>
      <c r="B28" s="115" t="s">
        <v>69</v>
      </c>
      <c r="C28" s="112" t="s">
        <v>34</v>
      </c>
      <c r="D28" s="114">
        <v>19581</v>
      </c>
    </row>
    <row r="29" spans="1:4" ht="12.75">
      <c r="A29" s="112">
        <v>23</v>
      </c>
      <c r="B29" s="115" t="s">
        <v>70</v>
      </c>
      <c r="C29" s="112" t="s">
        <v>27</v>
      </c>
      <c r="D29" s="114">
        <v>18496</v>
      </c>
    </row>
    <row r="30" spans="1:4" ht="12.75">
      <c r="A30" s="112">
        <v>24</v>
      </c>
      <c r="B30" s="112" t="s">
        <v>72</v>
      </c>
      <c r="C30" s="112" t="s">
        <v>30</v>
      </c>
      <c r="D30" s="116">
        <v>17852</v>
      </c>
    </row>
    <row r="31" spans="1:4" ht="12.75">
      <c r="A31" s="112">
        <v>25</v>
      </c>
      <c r="B31" s="112" t="s">
        <v>71</v>
      </c>
      <c r="C31" s="112" t="s">
        <v>30</v>
      </c>
      <c r="D31" s="116">
        <v>17826</v>
      </c>
    </row>
    <row r="32" spans="1:4" ht="12.75">
      <c r="A32" s="112">
        <v>26</v>
      </c>
      <c r="B32" s="115" t="s">
        <v>73</v>
      </c>
      <c r="C32" s="112" t="s">
        <v>29</v>
      </c>
      <c r="D32" s="114">
        <v>17207</v>
      </c>
    </row>
    <row r="33" spans="1:4" ht="12.75">
      <c r="A33" s="112">
        <v>27</v>
      </c>
      <c r="B33" s="115" t="s">
        <v>75</v>
      </c>
      <c r="C33" s="112" t="s">
        <v>29</v>
      </c>
      <c r="D33" s="114">
        <v>16557</v>
      </c>
    </row>
    <row r="34" spans="1:4" ht="12.75">
      <c r="A34" s="112">
        <v>28</v>
      </c>
      <c r="B34" s="115" t="s">
        <v>74</v>
      </c>
      <c r="C34" s="112" t="s">
        <v>29</v>
      </c>
      <c r="D34" s="114">
        <v>16510</v>
      </c>
    </row>
    <row r="35" spans="1:4" ht="12.75">
      <c r="A35" s="112">
        <v>29</v>
      </c>
      <c r="B35" s="115" t="s">
        <v>78</v>
      </c>
      <c r="C35" s="112" t="s">
        <v>30</v>
      </c>
      <c r="D35" s="114">
        <v>16200</v>
      </c>
    </row>
    <row r="36" spans="1:4" ht="12.75">
      <c r="A36" s="112">
        <v>30</v>
      </c>
      <c r="B36" s="115" t="s">
        <v>77</v>
      </c>
      <c r="C36" s="112" t="s">
        <v>36</v>
      </c>
      <c r="D36" s="114">
        <v>15993</v>
      </c>
    </row>
    <row r="37" spans="1:4" ht="12.75">
      <c r="A37" s="112">
        <v>31</v>
      </c>
      <c r="B37" s="115" t="s">
        <v>76</v>
      </c>
      <c r="C37" s="112" t="s">
        <v>34</v>
      </c>
      <c r="D37" s="114">
        <v>15923</v>
      </c>
    </row>
    <row r="38" spans="1:4" ht="12.75">
      <c r="A38" s="112">
        <v>32</v>
      </c>
      <c r="B38" s="115" t="s">
        <v>79</v>
      </c>
      <c r="C38" s="112" t="s">
        <v>29</v>
      </c>
      <c r="D38" s="114">
        <v>15833</v>
      </c>
    </row>
    <row r="39" spans="1:4" ht="12.75">
      <c r="A39" s="112">
        <v>33</v>
      </c>
      <c r="B39" s="115" t="s">
        <v>80</v>
      </c>
      <c r="C39" s="112" t="s">
        <v>31</v>
      </c>
      <c r="D39" s="114">
        <v>15816</v>
      </c>
    </row>
    <row r="40" spans="1:4" ht="12.75">
      <c r="A40" s="112">
        <v>34</v>
      </c>
      <c r="B40" s="115" t="s">
        <v>81</v>
      </c>
      <c r="C40" s="112" t="s">
        <v>27</v>
      </c>
      <c r="D40" s="114">
        <v>14865</v>
      </c>
    </row>
    <row r="41" spans="1:4" ht="12.75">
      <c r="A41" s="112">
        <v>35</v>
      </c>
      <c r="B41" s="115" t="s">
        <v>83</v>
      </c>
      <c r="C41" s="112" t="s">
        <v>36</v>
      </c>
      <c r="D41" s="114">
        <v>13894</v>
      </c>
    </row>
    <row r="42" spans="1:4" ht="12.75">
      <c r="A42" s="112">
        <v>36</v>
      </c>
      <c r="B42" s="115" t="s">
        <v>82</v>
      </c>
      <c r="C42" s="112" t="s">
        <v>26</v>
      </c>
      <c r="D42" s="114">
        <v>13816</v>
      </c>
    </row>
    <row r="43" spans="1:4" ht="12.75">
      <c r="A43" s="112">
        <v>37</v>
      </c>
      <c r="B43" s="115" t="s">
        <v>85</v>
      </c>
      <c r="C43" s="112" t="s">
        <v>27</v>
      </c>
      <c r="D43" s="114">
        <v>13708</v>
      </c>
    </row>
    <row r="44" spans="1:4" ht="12.75">
      <c r="A44" s="112">
        <v>38</v>
      </c>
      <c r="B44" s="115" t="s">
        <v>84</v>
      </c>
      <c r="C44" s="112" t="s">
        <v>30</v>
      </c>
      <c r="D44" s="114">
        <v>13693</v>
      </c>
    </row>
    <row r="45" spans="1:4" ht="12.75">
      <c r="A45" s="112">
        <v>39</v>
      </c>
      <c r="B45" s="115" t="s">
        <v>86</v>
      </c>
      <c r="C45" s="112" t="s">
        <v>34</v>
      </c>
      <c r="D45" s="114">
        <v>13248</v>
      </c>
    </row>
    <row r="46" spans="1:4" ht="12.75">
      <c r="A46" s="112">
        <v>40</v>
      </c>
      <c r="B46" s="115" t="s">
        <v>87</v>
      </c>
      <c r="C46" s="112" t="s">
        <v>31</v>
      </c>
      <c r="D46" s="114">
        <v>12938</v>
      </c>
    </row>
    <row r="47" spans="1:4" ht="12.75">
      <c r="A47" s="112">
        <v>41</v>
      </c>
      <c r="B47" s="115" t="s">
        <v>88</v>
      </c>
      <c r="C47" s="112" t="s">
        <v>30</v>
      </c>
      <c r="D47" s="114">
        <v>12921</v>
      </c>
    </row>
    <row r="48" spans="1:4" ht="12.75">
      <c r="A48" s="112">
        <v>42</v>
      </c>
      <c r="B48" s="115" t="s">
        <v>89</v>
      </c>
      <c r="C48" s="112" t="s">
        <v>29</v>
      </c>
      <c r="D48" s="114">
        <v>12848</v>
      </c>
    </row>
    <row r="49" spans="1:4" ht="12.75">
      <c r="A49" s="112">
        <v>43</v>
      </c>
      <c r="B49" s="115" t="s">
        <v>90</v>
      </c>
      <c r="C49" s="112" t="s">
        <v>36</v>
      </c>
      <c r="D49" s="114">
        <v>12324</v>
      </c>
    </row>
    <row r="50" spans="1:4" ht="12.75">
      <c r="A50" s="112">
        <v>44</v>
      </c>
      <c r="B50" s="115" t="s">
        <v>91</v>
      </c>
      <c r="C50" s="112" t="s">
        <v>35</v>
      </c>
      <c r="D50" s="114">
        <v>11921</v>
      </c>
    </row>
    <row r="51" spans="1:4" ht="12.75">
      <c r="A51" s="112">
        <v>45</v>
      </c>
      <c r="B51" s="115" t="s">
        <v>94</v>
      </c>
      <c r="C51" s="112" t="s">
        <v>29</v>
      </c>
      <c r="D51" s="114">
        <v>11880</v>
      </c>
    </row>
    <row r="52" spans="1:4" ht="12.75">
      <c r="A52" s="112">
        <v>46</v>
      </c>
      <c r="B52" s="115" t="s">
        <v>92</v>
      </c>
      <c r="C52" s="112" t="s">
        <v>32</v>
      </c>
      <c r="D52" s="114">
        <v>11852</v>
      </c>
    </row>
    <row r="53" spans="1:4" ht="12.75">
      <c r="A53" s="112">
        <v>47</v>
      </c>
      <c r="B53" s="115" t="s">
        <v>93</v>
      </c>
      <c r="C53" s="112" t="s">
        <v>27</v>
      </c>
      <c r="D53" s="114">
        <v>11692</v>
      </c>
    </row>
    <row r="54" spans="1:4" ht="12.75">
      <c r="A54" s="112">
        <v>48</v>
      </c>
      <c r="B54" s="115" t="s">
        <v>96</v>
      </c>
      <c r="C54" s="112" t="s">
        <v>27</v>
      </c>
      <c r="D54" s="114">
        <v>11433</v>
      </c>
    </row>
    <row r="55" spans="1:4" ht="12.75">
      <c r="A55" s="112">
        <v>49</v>
      </c>
      <c r="B55" s="115" t="s">
        <v>95</v>
      </c>
      <c r="C55" s="112" t="s">
        <v>33</v>
      </c>
      <c r="D55" s="114">
        <v>11393</v>
      </c>
    </row>
    <row r="56" spans="1:4" ht="12.75">
      <c r="A56" s="112">
        <v>50</v>
      </c>
      <c r="B56" s="115" t="s">
        <v>97</v>
      </c>
      <c r="C56" s="112" t="s">
        <v>29</v>
      </c>
      <c r="D56" s="114">
        <v>10844</v>
      </c>
    </row>
    <row r="57" spans="1:4" ht="12.75">
      <c r="A57" s="112">
        <v>51</v>
      </c>
      <c r="B57" s="115" t="s">
        <v>98</v>
      </c>
      <c r="C57" s="112" t="s">
        <v>32</v>
      </c>
      <c r="D57" s="114">
        <v>10199</v>
      </c>
    </row>
    <row r="58" spans="1:4" ht="12.75">
      <c r="A58" s="112"/>
      <c r="B58" s="112"/>
      <c r="C58" s="112"/>
      <c r="D58" s="112"/>
    </row>
    <row r="59" spans="1:3" ht="12.75">
      <c r="A59" s="22"/>
      <c r="B59" s="23"/>
      <c r="C59" s="23"/>
    </row>
    <row r="60" spans="1:3" ht="12.75">
      <c r="A60" s="22"/>
      <c r="B60" s="23"/>
      <c r="C60" s="23"/>
    </row>
    <row r="61" spans="1:3" ht="12.75">
      <c r="A61" s="22"/>
      <c r="B61" s="23"/>
      <c r="C61" s="23"/>
    </row>
    <row r="62" spans="1:3" ht="12.75">
      <c r="A62" s="22"/>
      <c r="B62" s="23"/>
      <c r="C62" s="23"/>
    </row>
    <row r="63" spans="1:3" ht="12.75">
      <c r="A63" s="22"/>
      <c r="B63" s="23"/>
      <c r="C63" s="23"/>
    </row>
    <row r="64" spans="1:3" ht="12.75">
      <c r="A64" s="22"/>
      <c r="B64" s="23"/>
      <c r="C64" s="23"/>
    </row>
    <row r="65" spans="1:4" ht="12.75">
      <c r="A65" s="91"/>
      <c r="B65" s="91"/>
      <c r="C65" s="91"/>
      <c r="D65" s="91"/>
    </row>
    <row r="66" spans="1:4" ht="12.75">
      <c r="A66" s="92"/>
      <c r="B66" s="92"/>
      <c r="C66" s="92"/>
      <c r="D66" s="92"/>
    </row>
    <row r="67" spans="1:4" ht="12.75">
      <c r="A67" s="92"/>
      <c r="B67" s="92"/>
      <c r="C67" s="92"/>
      <c r="D67" s="92"/>
    </row>
    <row r="68" spans="1:4" ht="12.75">
      <c r="A68" s="92"/>
      <c r="B68" s="92"/>
      <c r="C68" s="92"/>
      <c r="D68" s="92"/>
    </row>
    <row r="69" spans="1:4" ht="12.75">
      <c r="A69" s="92"/>
      <c r="B69" s="92"/>
      <c r="C69" s="92"/>
      <c r="D69" s="92"/>
    </row>
    <row r="70" spans="1:4" ht="12.75">
      <c r="A70" s="92"/>
      <c r="B70" s="92"/>
      <c r="C70" s="92"/>
      <c r="D70" s="92"/>
    </row>
    <row r="71" spans="1:4" ht="12.75">
      <c r="A71" s="92"/>
      <c r="B71" s="92"/>
      <c r="C71" s="92"/>
      <c r="D71" s="92"/>
    </row>
    <row r="72" spans="1:4" ht="12.75">
      <c r="A72" s="92"/>
      <c r="B72" s="92"/>
      <c r="C72" s="92"/>
      <c r="D72" s="92"/>
    </row>
    <row r="73" spans="1:4" ht="12.75">
      <c r="A73" s="92"/>
      <c r="B73" s="92"/>
      <c r="C73" s="92"/>
      <c r="D73" s="92"/>
    </row>
    <row r="74" spans="1:4" ht="12.75">
      <c r="A74" s="92"/>
      <c r="B74" s="92"/>
      <c r="C74" s="92"/>
      <c r="D74" s="92"/>
    </row>
    <row r="75" spans="1:4" ht="12.75">
      <c r="A75" s="92"/>
      <c r="B75" s="92"/>
      <c r="C75" s="92"/>
      <c r="D75" s="92"/>
    </row>
    <row r="76" spans="1:4" ht="12.75">
      <c r="A76" s="92"/>
      <c r="B76" s="92"/>
      <c r="C76" s="92"/>
      <c r="D76" s="92"/>
    </row>
    <row r="77" spans="1:4" ht="12.75">
      <c r="A77" s="92"/>
      <c r="B77" s="92"/>
      <c r="C77" s="92"/>
      <c r="D77" s="92"/>
    </row>
    <row r="78" spans="1:4" ht="12.75">
      <c r="A78" s="92"/>
      <c r="B78" s="92"/>
      <c r="C78" s="92"/>
      <c r="D78" s="92"/>
    </row>
    <row r="79" spans="1:4" ht="12.75">
      <c r="A79" s="92"/>
      <c r="B79" s="92"/>
      <c r="C79" s="92"/>
      <c r="D79" s="92"/>
    </row>
    <row r="80" spans="1:4" ht="12.75">
      <c r="A80" s="92"/>
      <c r="B80" s="92"/>
      <c r="C80" s="92"/>
      <c r="D80" s="92"/>
    </row>
    <row r="81" spans="1:4" ht="12.75">
      <c r="A81" s="92"/>
      <c r="B81" s="92"/>
      <c r="C81" s="92"/>
      <c r="D81" s="92"/>
    </row>
    <row r="82" spans="1:4" ht="12.75">
      <c r="A82" s="92"/>
      <c r="B82" s="92"/>
      <c r="C82" s="92"/>
      <c r="D82" s="92"/>
    </row>
    <row r="83" spans="1:4" ht="12.75">
      <c r="A83" s="92"/>
      <c r="B83" s="92"/>
      <c r="C83" s="92"/>
      <c r="D83" s="92"/>
    </row>
    <row r="84" spans="1:4" ht="12.75">
      <c r="A84" s="92"/>
      <c r="B84" s="92"/>
      <c r="C84" s="92"/>
      <c r="D84" s="92"/>
    </row>
    <row r="85" spans="1:4" ht="12.75">
      <c r="A85" s="92"/>
      <c r="B85" s="92"/>
      <c r="C85" s="92"/>
      <c r="D85" s="92"/>
    </row>
    <row r="86" spans="1:4" ht="12.75">
      <c r="A86" s="92"/>
      <c r="B86" s="92"/>
      <c r="C86" s="92"/>
      <c r="D86" s="92"/>
    </row>
    <row r="87" spans="1:4" ht="12.75">
      <c r="A87" s="92"/>
      <c r="B87" s="92"/>
      <c r="C87" s="92"/>
      <c r="D87" s="92"/>
    </row>
    <row r="88" spans="1:4" ht="12.75">
      <c r="A88" s="92"/>
      <c r="B88" s="92"/>
      <c r="C88" s="92"/>
      <c r="D88" s="92"/>
    </row>
    <row r="89" spans="1:4" ht="12.75">
      <c r="A89" s="92"/>
      <c r="B89" s="92"/>
      <c r="C89" s="92"/>
      <c r="D89" s="92"/>
    </row>
    <row r="90" spans="1:4" ht="12.75">
      <c r="A90" s="92"/>
      <c r="B90" s="92"/>
      <c r="C90" s="92"/>
      <c r="D90" s="92"/>
    </row>
    <row r="91" spans="1:4" ht="12.75">
      <c r="A91" s="92"/>
      <c r="B91" s="92"/>
      <c r="C91" s="92"/>
      <c r="D91" s="92"/>
    </row>
    <row r="92" spans="1:4" ht="12.75">
      <c r="A92" s="92"/>
      <c r="B92" s="92"/>
      <c r="C92" s="92"/>
      <c r="D92" s="92"/>
    </row>
    <row r="93" spans="1:4" ht="12.75">
      <c r="A93" s="92"/>
      <c r="B93" s="92"/>
      <c r="C93" s="92"/>
      <c r="D93" s="92"/>
    </row>
    <row r="94" spans="1:4" ht="12.75">
      <c r="A94" s="92"/>
      <c r="B94" s="92"/>
      <c r="C94" s="92"/>
      <c r="D94" s="92"/>
    </row>
    <row r="95" spans="1:4" ht="12.75">
      <c r="A95" s="92"/>
      <c r="B95" s="92"/>
      <c r="C95" s="92"/>
      <c r="D95" s="92"/>
    </row>
    <row r="96" spans="1:4" ht="12.75">
      <c r="A96" s="92"/>
      <c r="B96" s="92"/>
      <c r="C96" s="92"/>
      <c r="D96" s="92"/>
    </row>
    <row r="97" spans="1:4" ht="12.75">
      <c r="A97" s="92"/>
      <c r="B97" s="92"/>
      <c r="C97" s="92"/>
      <c r="D97" s="92"/>
    </row>
    <row r="98" spans="1:4" ht="12.75">
      <c r="A98" s="92"/>
      <c r="B98" s="92"/>
      <c r="C98" s="92"/>
      <c r="D98" s="92"/>
    </row>
    <row r="99" spans="1:4" ht="12.75">
      <c r="A99" s="92"/>
      <c r="B99" s="92"/>
      <c r="C99" s="92"/>
      <c r="D99" s="92"/>
    </row>
    <row r="100" spans="1:4" ht="12.75">
      <c r="A100" s="92"/>
      <c r="B100" s="92"/>
      <c r="C100" s="92"/>
      <c r="D100" s="92"/>
    </row>
    <row r="101" spans="1:4" ht="12.75">
      <c r="A101" s="92"/>
      <c r="B101" s="92"/>
      <c r="C101" s="92"/>
      <c r="D101" s="92"/>
    </row>
    <row r="102" spans="1:4" ht="12.75">
      <c r="A102" s="92"/>
      <c r="B102" s="92"/>
      <c r="C102" s="92"/>
      <c r="D102" s="92"/>
    </row>
    <row r="103" spans="1:4" ht="12.75">
      <c r="A103" s="92"/>
      <c r="B103" s="92"/>
      <c r="C103" s="92"/>
      <c r="D103" s="92"/>
    </row>
    <row r="104" spans="1:4" ht="12.75">
      <c r="A104" s="92"/>
      <c r="B104" s="92"/>
      <c r="C104" s="92"/>
      <c r="D104" s="92"/>
    </row>
    <row r="105" spans="1:4" ht="12.75">
      <c r="A105" s="92"/>
      <c r="B105" s="92"/>
      <c r="C105" s="92"/>
      <c r="D105" s="92"/>
    </row>
    <row r="106" spans="1:4" ht="12.75">
      <c r="A106" s="92"/>
      <c r="B106" s="92"/>
      <c r="C106" s="92"/>
      <c r="D106" s="92"/>
    </row>
    <row r="107" spans="1:4" ht="12.75">
      <c r="A107" s="92"/>
      <c r="B107" s="92"/>
      <c r="C107" s="92"/>
      <c r="D107" s="92"/>
    </row>
    <row r="108" spans="1:4" ht="12.75">
      <c r="A108" s="92"/>
      <c r="B108" s="92"/>
      <c r="C108" s="92"/>
      <c r="D108" s="92"/>
    </row>
    <row r="109" spans="1:4" ht="12.75">
      <c r="A109" s="92"/>
      <c r="B109" s="92"/>
      <c r="C109" s="92"/>
      <c r="D109" s="92"/>
    </row>
    <row r="110" spans="1:4" ht="12.75">
      <c r="A110" s="92"/>
      <c r="B110" s="92"/>
      <c r="C110" s="92"/>
      <c r="D110" s="92"/>
    </row>
  </sheetData>
  <sheetProtection password="C440" sheet="1" objects="1" scenarios="1"/>
  <printOptions/>
  <pageMargins left="0.75" right="0.75" top="1" bottom="1" header="0.4921259845" footer="0.4921259845"/>
  <pageSetup blackAndWhite="1" fitToHeight="1" fitToWidth="1" horizontalDpi="600" verticalDpi="600" orientation="portrait" paperSize="9" scale="93" r:id="rId1"/>
  <headerFooter alignWithMargins="0">
    <oddHeader>&amp;C&amp;F&amp;R&amp;D</oddHead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E17" sqref="E17"/>
    </sheetView>
  </sheetViews>
  <sheetFormatPr defaultColWidth="11.421875" defaultRowHeight="12.75"/>
  <cols>
    <col min="1" max="1" width="23.8515625" style="0" bestFit="1" customWidth="1"/>
    <col min="2" max="2" width="9.57421875" style="0" bestFit="1" customWidth="1"/>
    <col min="3" max="4" width="9.140625" style="0" bestFit="1" customWidth="1"/>
    <col min="6" max="6" width="7.421875" style="0" customWidth="1"/>
  </cols>
  <sheetData>
    <row r="1" spans="1:6" ht="18">
      <c r="A1" s="6" t="str">
        <f>'AI1vj Tab2'!A1</f>
        <v>A I 1 - vj 3/05</v>
      </c>
      <c r="B1" s="2"/>
      <c r="C1" s="19"/>
      <c r="D1" s="19"/>
      <c r="E1" s="19"/>
      <c r="F1" s="19"/>
    </row>
    <row r="2" spans="1:6" ht="18">
      <c r="A2" s="6"/>
      <c r="B2" s="2"/>
      <c r="C2" s="19"/>
      <c r="D2" s="19"/>
      <c r="E2" s="19"/>
      <c r="F2" s="19"/>
    </row>
    <row r="3" spans="1:7" ht="12.75">
      <c r="A3" s="28" t="s">
        <v>45</v>
      </c>
      <c r="G3" s="32" t="s">
        <v>45</v>
      </c>
    </row>
    <row r="4" spans="1:7" ht="12.75">
      <c r="A4" s="9" t="str">
        <f>"Bevölkerung am "&amp;IF(Quartal=1,"31.03.",IF(Quartal=2,"30.06.",IF(Quartal=3,"30.09.",IF(Quartal=4,"31.12.",""))))&amp;Jahr+2000&amp;" nach Kreisen"</f>
        <v>Bevölkerung am 30.09.2005 nach Kreisen</v>
      </c>
      <c r="B4" s="7"/>
      <c r="C4" s="7"/>
      <c r="D4" s="7"/>
      <c r="E4" s="7"/>
      <c r="F4" s="7"/>
      <c r="G4" s="32" t="s">
        <v>45</v>
      </c>
    </row>
    <row r="5" spans="1:7" ht="12.75">
      <c r="A5" s="28" t="s">
        <v>45</v>
      </c>
      <c r="B5" s="29" t="s">
        <v>40</v>
      </c>
      <c r="C5" s="29" t="s">
        <v>41</v>
      </c>
      <c r="D5" s="29" t="s">
        <v>42</v>
      </c>
      <c r="E5" s="29" t="s">
        <v>43</v>
      </c>
      <c r="F5" s="29" t="s">
        <v>44</v>
      </c>
      <c r="G5" s="33" t="s">
        <v>40</v>
      </c>
    </row>
    <row r="6" spans="1:7" ht="38.25">
      <c r="A6" s="21" t="str">
        <f>'AI1vj Tab2'!A6</f>
        <v>KREISFREIE STADT</v>
      </c>
      <c r="B6" s="16" t="str">
        <f>'AI1vj Tab2'!B6</f>
        <v>Insgesamt</v>
      </c>
      <c r="C6" s="16" t="str">
        <f>'AI1vj Tab2'!C6</f>
        <v>Männlich</v>
      </c>
      <c r="D6" s="16" t="str">
        <f>'AI1vj Tab2'!D6</f>
        <v>Weiblich</v>
      </c>
      <c r="E6" s="13" t="str">
        <f>'AI1vj Tab2'!E6</f>
        <v>Veränderung gegenüber 30.09.2004 a</v>
      </c>
      <c r="F6" s="14"/>
      <c r="G6" s="33" t="s">
        <v>40</v>
      </c>
    </row>
    <row r="7" spans="1:6" ht="12.75">
      <c r="A7" s="20" t="str">
        <f>'AI1vj Tab2'!A7</f>
        <v>Kreis</v>
      </c>
      <c r="B7" s="11"/>
      <c r="C7" s="11"/>
      <c r="D7" s="11"/>
      <c r="E7" s="15" t="str">
        <f>'AI1vj Tab2'!E7</f>
        <v>Anzahl</v>
      </c>
      <c r="F7" s="10" t="str">
        <f>'AI1vj Tab2'!F7</f>
        <v>%</v>
      </c>
    </row>
    <row r="8" spans="1:7" ht="12.75">
      <c r="A8" s="28" t="s">
        <v>45</v>
      </c>
      <c r="B8" s="29" t="s">
        <v>40</v>
      </c>
      <c r="C8" s="29" t="s">
        <v>41</v>
      </c>
      <c r="D8" s="29" t="s">
        <v>42</v>
      </c>
      <c r="E8" s="29" t="s">
        <v>43</v>
      </c>
      <c r="F8" s="29" t="s">
        <v>44</v>
      </c>
      <c r="G8" s="32" t="s">
        <v>41</v>
      </c>
    </row>
    <row r="9" spans="1:7" ht="12.75">
      <c r="A9" s="12" t="str">
        <f>'AI1vj Tab2'!A8</f>
        <v>FLENSBURG</v>
      </c>
      <c r="B9" s="34" t="str">
        <f>IF(ISBLANK('AI1vj Tab2'!B8)," ",TEXT('AI1vj Tab2'!B8,"# ##0"))</f>
        <v>86 006</v>
      </c>
      <c r="C9" s="34" t="str">
        <f>IF(ISBLANK('AI1vj Tab2'!C8)," ",TEXT('AI1vj Tab2'!C8,"# ##0"))</f>
        <v>42 033</v>
      </c>
      <c r="D9" s="34" t="str">
        <f>IF(ISBLANK('AI1vj Tab2'!D8)," ",TEXT('AI1vj Tab2'!D8,"# ##0"))</f>
        <v>43 973</v>
      </c>
      <c r="E9" s="34" t="str">
        <f>IF(ISBLANK('AI1vj Tab2'!E8)," ",TEXT('AI1vj Tab2'!E8,"+ # ##0;- # ##0"))</f>
        <v>+ 320</v>
      </c>
      <c r="F9" s="34" t="str">
        <f>IF(ISBLANK('AI1vj Tab2'!F8)," ",TEXT('AI1vj Tab2'!F8,"0,0;- 0,0"))</f>
        <v>0,4</v>
      </c>
      <c r="G9" s="32" t="s">
        <v>41</v>
      </c>
    </row>
    <row r="10" spans="1:7" ht="12.75">
      <c r="A10" s="12" t="str">
        <f>'AI1vj Tab2'!A9</f>
        <v>KIEL</v>
      </c>
      <c r="B10" s="34" t="str">
        <f>IF(ISBLANK('AI1vj Tab2'!B9)," ",TEXT('AI1vj Tab2'!B9,"# ##0"))</f>
        <v>233 620</v>
      </c>
      <c r="C10" s="34" t="str">
        <f>IF(ISBLANK('AI1vj Tab2'!C9)," ",TEXT('AI1vj Tab2'!C9,"# ##0"))</f>
        <v>113 785</v>
      </c>
      <c r="D10" s="34" t="str">
        <f>IF(ISBLANK('AI1vj Tab2'!D9)," ",TEXT('AI1vj Tab2'!D9,"# ##0"))</f>
        <v>119 835</v>
      </c>
      <c r="E10" s="34" t="str">
        <f>IF(ISBLANK('AI1vj Tab2'!E9)," ",TEXT('AI1vj Tab2'!E9,"+ # ##0;- # ##0"))</f>
        <v>+ 1 132</v>
      </c>
      <c r="F10" s="34" t="str">
        <f>IF(ISBLANK('AI1vj Tab2'!F9)," ",TEXT('AI1vj Tab2'!F9,"0,0;- 0,0"))</f>
        <v>0,5</v>
      </c>
      <c r="G10" s="32" t="s">
        <v>41</v>
      </c>
    </row>
    <row r="11" spans="1:7" ht="12.75">
      <c r="A11" s="12" t="str">
        <f>'AI1vj Tab2'!A10</f>
        <v>LÜBECK</v>
      </c>
      <c r="B11" s="34" t="str">
        <f>IF(ISBLANK('AI1vj Tab2'!B10)," ",TEXT('AI1vj Tab2'!B10,"# ##0"))</f>
        <v>212 095</v>
      </c>
      <c r="C11" s="34" t="str">
        <f>IF(ISBLANK('AI1vj Tab2'!C10)," ",TEXT('AI1vj Tab2'!C10,"# ##0"))</f>
        <v>100 860</v>
      </c>
      <c r="D11" s="34" t="str">
        <f>IF(ISBLANK('AI1vj Tab2'!D10)," ",TEXT('AI1vj Tab2'!D10,"# ##0"))</f>
        <v>111 235</v>
      </c>
      <c r="E11" s="34" t="str">
        <f>IF(ISBLANK('AI1vj Tab2'!E10)," ",TEXT('AI1vj Tab2'!E10,"+ # ##0;- # ##0"))</f>
        <v>+ 35</v>
      </c>
      <c r="F11" s="34" t="str">
        <f>IF(ISBLANK('AI1vj Tab2'!F10)," ",TEXT('AI1vj Tab2'!F10,"0,0;- 0,0"))</f>
        <v>0,0</v>
      </c>
      <c r="G11" s="32" t="s">
        <v>41</v>
      </c>
    </row>
    <row r="12" spans="1:7" ht="12.75">
      <c r="A12" s="12" t="str">
        <f>'AI1vj Tab2'!A11</f>
        <v>NEUMÜNSTER</v>
      </c>
      <c r="B12" s="34" t="str">
        <f>IF(ISBLANK('AI1vj Tab2'!B11)," ",TEXT('AI1vj Tab2'!B11,"# ##0"))</f>
        <v>78 128</v>
      </c>
      <c r="C12" s="34" t="str">
        <f>IF(ISBLANK('AI1vj Tab2'!C11)," ",TEXT('AI1vj Tab2'!C11,"# ##0"))</f>
        <v>38 102</v>
      </c>
      <c r="D12" s="34" t="str">
        <f>IF(ISBLANK('AI1vj Tab2'!D11)," ",TEXT('AI1vj Tab2'!D11,"# ##0"))</f>
        <v>40 026</v>
      </c>
      <c r="E12" s="34" t="str">
        <f>IF(ISBLANK('AI1vj Tab2'!E11)," ",TEXT('AI1vj Tab2'!E11,"+ # ##0;- # ##0"))</f>
        <v>- 521</v>
      </c>
      <c r="F12" s="34" t="str">
        <f>IF(ISBLANK('AI1vj Tab2'!F11)," ",TEXT('AI1vj Tab2'!F11,"0,0;- 0,0"))</f>
        <v>- 0,7</v>
      </c>
      <c r="G12" s="32" t="s">
        <v>41</v>
      </c>
    </row>
    <row r="13" spans="1:7" ht="12.75">
      <c r="A13" s="12" t="str">
        <f>'AI1vj Tab2'!A12</f>
        <v>Dithmarschen</v>
      </c>
      <c r="B13" s="34" t="str">
        <f>IF(ISBLANK('AI1vj Tab2'!B12)," ",TEXT('AI1vj Tab2'!B12,"# ##0"))</f>
        <v>137 390</v>
      </c>
      <c r="C13" s="34" t="str">
        <f>IF(ISBLANK('AI1vj Tab2'!C12)," ",TEXT('AI1vj Tab2'!C12,"# ##0"))</f>
        <v>67 468</v>
      </c>
      <c r="D13" s="34" t="str">
        <f>IF(ISBLANK('AI1vj Tab2'!D12)," ",TEXT('AI1vj Tab2'!D12,"# ##0"))</f>
        <v>69 922</v>
      </c>
      <c r="E13" s="34" t="str">
        <f>IF(ISBLANK('AI1vj Tab2'!E12)," ",TEXT('AI1vj Tab2'!E12,"+ # ##0;- # ##0"))</f>
        <v>- 85</v>
      </c>
      <c r="F13" s="34" t="str">
        <f>IF(ISBLANK('AI1vj Tab2'!F12)," ",TEXT('AI1vj Tab2'!F12,"0,0;- 0,0"))</f>
        <v>- 0,1</v>
      </c>
      <c r="G13" s="32" t="s">
        <v>41</v>
      </c>
    </row>
    <row r="14" spans="1:7" ht="12.75">
      <c r="A14" s="12" t="str">
        <f>'AI1vj Tab2'!A13</f>
        <v>Herzogtum Lauenburg</v>
      </c>
      <c r="B14" s="34" t="str">
        <f>IF(ISBLANK('AI1vj Tab2'!B13)," ",TEXT('AI1vj Tab2'!B13,"# ##0"))</f>
        <v>186 255</v>
      </c>
      <c r="C14" s="34" t="str">
        <f>IF(ISBLANK('AI1vj Tab2'!C13)," ",TEXT('AI1vj Tab2'!C13,"# ##0"))</f>
        <v>90 588</v>
      </c>
      <c r="D14" s="34" t="str">
        <f>IF(ISBLANK('AI1vj Tab2'!D13)," ",TEXT('AI1vj Tab2'!D13,"# ##0"))</f>
        <v>95 667</v>
      </c>
      <c r="E14" s="34" t="str">
        <f>IF(ISBLANK('AI1vj Tab2'!E13)," ",TEXT('AI1vj Tab2'!E13,"+ # ##0;- # ##0"))</f>
        <v>+ 321</v>
      </c>
      <c r="F14" s="34" t="str">
        <f>IF(ISBLANK('AI1vj Tab2'!F13)," ",TEXT('AI1vj Tab2'!F13,"0,0;- 0,0"))</f>
        <v>0,2</v>
      </c>
      <c r="G14" s="32" t="s">
        <v>41</v>
      </c>
    </row>
    <row r="15" spans="1:7" ht="12.75">
      <c r="A15" s="12" t="str">
        <f>'AI1vj Tab2'!A14</f>
        <v>Nordfriesland</v>
      </c>
      <c r="B15" s="34" t="str">
        <f>IF(ISBLANK('AI1vj Tab2'!B14)," ",TEXT('AI1vj Tab2'!B14,"# ##0"))</f>
        <v>167 279</v>
      </c>
      <c r="C15" s="34" t="str">
        <f>IF(ISBLANK('AI1vj Tab2'!C14)," ",TEXT('AI1vj Tab2'!C14,"# ##0"))</f>
        <v>81 688</v>
      </c>
      <c r="D15" s="34" t="str">
        <f>IF(ISBLANK('AI1vj Tab2'!D14)," ",TEXT('AI1vj Tab2'!D14,"# ##0"))</f>
        <v>85 591</v>
      </c>
      <c r="E15" s="34" t="str">
        <f>IF(ISBLANK('AI1vj Tab2'!E14)," ",TEXT('AI1vj Tab2'!E14,"+ # ##0;- # ##0"))</f>
        <v>+ 529</v>
      </c>
      <c r="F15" s="34" t="str">
        <f>IF(ISBLANK('AI1vj Tab2'!F14)," ",TEXT('AI1vj Tab2'!F14,"0,0;- 0,0"))</f>
        <v>0,3</v>
      </c>
      <c r="G15" s="32" t="s">
        <v>41</v>
      </c>
    </row>
    <row r="16" spans="1:7" ht="12.75">
      <c r="A16" s="12" t="str">
        <f>'AI1vj Tab2'!A15</f>
        <v>Ostholstein</v>
      </c>
      <c r="B16" s="34" t="str">
        <f>IF(ISBLANK('AI1vj Tab2'!B15)," ",TEXT('AI1vj Tab2'!B15,"# ##0"))</f>
        <v>206 449</v>
      </c>
      <c r="C16" s="34" t="str">
        <f>IF(ISBLANK('AI1vj Tab2'!C15)," ",TEXT('AI1vj Tab2'!C15,"# ##0"))</f>
        <v>99 695</v>
      </c>
      <c r="D16" s="34" t="str">
        <f>IF(ISBLANK('AI1vj Tab2'!D15)," ",TEXT('AI1vj Tab2'!D15,"# ##0"))</f>
        <v>106 754</v>
      </c>
      <c r="E16" s="34" t="str">
        <f>IF(ISBLANK('AI1vj Tab2'!E15)," ",TEXT('AI1vj Tab2'!E15,"+ # ##0;- # ##0"))</f>
        <v>+ 648</v>
      </c>
      <c r="F16" s="34" t="str">
        <f>IF(ISBLANK('AI1vj Tab2'!F15)," ",TEXT('AI1vj Tab2'!F15,"0,0;- 0,0"))</f>
        <v>0,3</v>
      </c>
      <c r="G16" s="32" t="s">
        <v>41</v>
      </c>
    </row>
    <row r="17" spans="1:7" ht="12.75">
      <c r="A17" s="12" t="str">
        <f>'AI1vj Tab2'!A16</f>
        <v>Pinneberg</v>
      </c>
      <c r="B17" s="34" t="str">
        <f>IF(ISBLANK('AI1vj Tab2'!B16)," ",TEXT('AI1vj Tab2'!B16,"# ##0"))</f>
        <v>298 799</v>
      </c>
      <c r="C17" s="34" t="str">
        <f>IF(ISBLANK('AI1vj Tab2'!C16)," ",TEXT('AI1vj Tab2'!C16,"# ##0"))</f>
        <v>146 265</v>
      </c>
      <c r="D17" s="34" t="str">
        <f>IF(ISBLANK('AI1vj Tab2'!D16)," ",TEXT('AI1vj Tab2'!D16,"# ##0"))</f>
        <v>152 534</v>
      </c>
      <c r="E17" s="34" t="str">
        <f>IF(ISBLANK('AI1vj Tab2'!E16)," ",TEXT('AI1vj Tab2'!E16,"+ # ##0;- # ##0"))</f>
        <v>+ 570</v>
      </c>
      <c r="F17" s="34" t="str">
        <f>IF(ISBLANK('AI1vj Tab2'!F16)," ",TEXT('AI1vj Tab2'!F16,"0,0;- 0,0"))</f>
        <v>0,2</v>
      </c>
      <c r="G17" s="32" t="s">
        <v>41</v>
      </c>
    </row>
    <row r="18" spans="1:7" ht="12.75">
      <c r="A18" s="12" t="str">
        <f>'AI1vj Tab2'!A17</f>
        <v>Plön</v>
      </c>
      <c r="B18" s="34" t="str">
        <f>IF(ISBLANK('AI1vj Tab2'!B17)," ",TEXT('AI1vj Tab2'!B17,"# ##0"))</f>
        <v>135 758</v>
      </c>
      <c r="C18" s="34" t="str">
        <f>IF(ISBLANK('AI1vj Tab2'!C17)," ",TEXT('AI1vj Tab2'!C17,"# ##0"))</f>
        <v>68 112</v>
      </c>
      <c r="D18" s="34" t="str">
        <f>IF(ISBLANK('AI1vj Tab2'!D17)," ",TEXT('AI1vj Tab2'!D17,"# ##0"))</f>
        <v>67 646</v>
      </c>
      <c r="E18" s="34" t="str">
        <f>IF(ISBLANK('AI1vj Tab2'!E17)," ",TEXT('AI1vj Tab2'!E17,"+ # ##0;- # ##0"))</f>
        <v>+ 443</v>
      </c>
      <c r="F18" s="34" t="str">
        <f>IF(ISBLANK('AI1vj Tab2'!F17)," ",TEXT('AI1vj Tab2'!F17,"0,0;- 0,0"))</f>
        <v>0,3</v>
      </c>
      <c r="G18" s="32" t="s">
        <v>41</v>
      </c>
    </row>
    <row r="19" spans="1:7" ht="12.75">
      <c r="A19" s="12" t="str">
        <f>'AI1vj Tab2'!A18</f>
        <v>Rendsburg-Eckernförde</v>
      </c>
      <c r="B19" s="34" t="str">
        <f>IF(ISBLANK('AI1vj Tab2'!B18)," ",TEXT('AI1vj Tab2'!B18,"# ##0"))</f>
        <v>273 041</v>
      </c>
      <c r="C19" s="34" t="str">
        <f>IF(ISBLANK('AI1vj Tab2'!C18)," ",TEXT('AI1vj Tab2'!C18,"# ##0"))</f>
        <v>134 607</v>
      </c>
      <c r="D19" s="34" t="str">
        <f>IF(ISBLANK('AI1vj Tab2'!D18)," ",TEXT('AI1vj Tab2'!D18,"# ##0"))</f>
        <v>138 434</v>
      </c>
      <c r="E19" s="34" t="str">
        <f>IF(ISBLANK('AI1vj Tab2'!E18)," ",TEXT('AI1vj Tab2'!E18,"+ # ##0;- # ##0"))</f>
        <v>- 226</v>
      </c>
      <c r="F19" s="34" t="str">
        <f>IF(ISBLANK('AI1vj Tab2'!F18)," ",TEXT('AI1vj Tab2'!F18,"0,0;- 0,0"))</f>
        <v>- 0,1</v>
      </c>
      <c r="G19" s="32" t="s">
        <v>41</v>
      </c>
    </row>
    <row r="20" spans="1:7" ht="12.75">
      <c r="A20" s="12" t="str">
        <f>'AI1vj Tab2'!A19</f>
        <v>Schleswig-Flensburg</v>
      </c>
      <c r="B20" s="34" t="str">
        <f>IF(ISBLANK('AI1vj Tab2'!B19)," ",TEXT('AI1vj Tab2'!B19,"# ##0"))</f>
        <v>199 751</v>
      </c>
      <c r="C20" s="34" t="str">
        <f>IF(ISBLANK('AI1vj Tab2'!C19)," ",TEXT('AI1vj Tab2'!C19,"# ##0"))</f>
        <v>99 113</v>
      </c>
      <c r="D20" s="34" t="str">
        <f>IF(ISBLANK('AI1vj Tab2'!D19)," ",TEXT('AI1vj Tab2'!D19,"# ##0"))</f>
        <v>100 638</v>
      </c>
      <c r="E20" s="34" t="str">
        <f>IF(ISBLANK('AI1vj Tab2'!E19)," ",TEXT('AI1vj Tab2'!E19,"+ # ##0;- # ##0"))</f>
        <v>- 387</v>
      </c>
      <c r="F20" s="34" t="str">
        <f>IF(ISBLANK('AI1vj Tab2'!F19)," ",TEXT('AI1vj Tab2'!F19,"0,0;- 0,0"))</f>
        <v>- 0,2</v>
      </c>
      <c r="G20" s="32" t="s">
        <v>41</v>
      </c>
    </row>
    <row r="21" spans="1:7" ht="12.75">
      <c r="A21" s="12" t="str">
        <f>'AI1vj Tab2'!A20</f>
        <v>Segeberg</v>
      </c>
      <c r="B21" s="34" t="str">
        <f>IF(ISBLANK('AI1vj Tab2'!B20)," ",TEXT('AI1vj Tab2'!B20,"# ##0"))</f>
        <v>256 671</v>
      </c>
      <c r="C21" s="34" t="str">
        <f>IF(ISBLANK('AI1vj Tab2'!C20)," ",TEXT('AI1vj Tab2'!C20,"# ##0"))</f>
        <v>125 819</v>
      </c>
      <c r="D21" s="34" t="str">
        <f>IF(ISBLANK('AI1vj Tab2'!D20)," ",TEXT('AI1vj Tab2'!D20,"# ##0"))</f>
        <v>130 852</v>
      </c>
      <c r="E21" s="34" t="str">
        <f>IF(ISBLANK('AI1vj Tab2'!E20)," ",TEXT('AI1vj Tab2'!E20,"+ # ##0;- # ##0"))</f>
        <v>+ 460</v>
      </c>
      <c r="F21" s="34" t="str">
        <f>IF(ISBLANK('AI1vj Tab2'!F20)," ",TEXT('AI1vj Tab2'!F20,"0,0;- 0,0"))</f>
        <v>0,2</v>
      </c>
      <c r="G21" s="32" t="s">
        <v>41</v>
      </c>
    </row>
    <row r="22" spans="1:7" ht="12.75">
      <c r="A22" s="12" t="str">
        <f>'AI1vj Tab2'!A21</f>
        <v>Steinburg</v>
      </c>
      <c r="B22" s="34" t="str">
        <f>IF(ISBLANK('AI1vj Tab2'!B21)," ",TEXT('AI1vj Tab2'!B21,"# ##0"))</f>
        <v>136 673</v>
      </c>
      <c r="C22" s="34" t="str">
        <f>IF(ISBLANK('AI1vj Tab2'!C21)," ",TEXT('AI1vj Tab2'!C21,"# ##0"))</f>
        <v>67 582</v>
      </c>
      <c r="D22" s="34" t="str">
        <f>IF(ISBLANK('AI1vj Tab2'!D21)," ",TEXT('AI1vj Tab2'!D21,"# ##0"))</f>
        <v>69 091</v>
      </c>
      <c r="E22" s="34" t="str">
        <f>IF(ISBLANK('AI1vj Tab2'!E21)," ",TEXT('AI1vj Tab2'!E21,"+ # ##0;- # ##0"))</f>
        <v>- 389</v>
      </c>
      <c r="F22" s="34" t="str">
        <f>IF(ISBLANK('AI1vj Tab2'!F21)," ",TEXT('AI1vj Tab2'!F21,"0,0;- 0,0"))</f>
        <v>- 0,3</v>
      </c>
      <c r="G22" s="32" t="s">
        <v>41</v>
      </c>
    </row>
    <row r="23" spans="1:7" ht="12.75">
      <c r="A23" s="12" t="str">
        <f>'AI1vj Tab2'!A22</f>
        <v>Stormarn</v>
      </c>
      <c r="B23" s="34" t="str">
        <f>IF(ISBLANK('AI1vj Tab2'!B22)," ",TEXT('AI1vj Tab2'!B22,"# ##0"))</f>
        <v>224 290</v>
      </c>
      <c r="C23" s="34" t="str">
        <f>IF(ISBLANK('AI1vj Tab2'!C22)," ",TEXT('AI1vj Tab2'!C22,"# ##0"))</f>
        <v>109 080</v>
      </c>
      <c r="D23" s="34" t="str">
        <f>IF(ISBLANK('AI1vj Tab2'!D22)," ",TEXT('AI1vj Tab2'!D22,"# ##0"))</f>
        <v>115 210</v>
      </c>
      <c r="E23" s="34" t="str">
        <f>IF(ISBLANK('AI1vj Tab2'!E22)," ",TEXT('AI1vj Tab2'!E22,"+ # ##0;- # ##0"))</f>
        <v>+ 827</v>
      </c>
      <c r="F23" s="34" t="str">
        <f>IF(ISBLANK('AI1vj Tab2'!F22)," ",TEXT('AI1vj Tab2'!F22,"0,0;- 0,0"))</f>
        <v>0,4</v>
      </c>
      <c r="G23" s="32" t="s">
        <v>41</v>
      </c>
    </row>
    <row r="24" spans="1:7" ht="12.75">
      <c r="A24" s="17" t="str">
        <f>'AI1vj Tab2'!A23</f>
        <v>Schleswig-Holstein</v>
      </c>
      <c r="B24" s="34" t="str">
        <f>IF(ISBLANK('AI1vj Tab2'!B23)," ",TEXT('AI1vj Tab2'!B23,"# ##0"))</f>
        <v>2 832 205</v>
      </c>
      <c r="C24" s="34" t="str">
        <f>IF(ISBLANK('AI1vj Tab2'!C23)," ",TEXT('AI1vj Tab2'!C23,"# ##0"))</f>
        <v>1 384 797</v>
      </c>
      <c r="D24" s="34" t="str">
        <f>IF(ISBLANK('AI1vj Tab2'!D23)," ",TEXT('AI1vj Tab2'!D23,"# ##0"))</f>
        <v>1 447 408</v>
      </c>
      <c r="E24" s="34" t="str">
        <f>IF(ISBLANK('AI1vj Tab2'!E23)," ",TEXT('AI1vj Tab2'!E23,"+ # ##0;- # ##0"))</f>
        <v>+ 3 677</v>
      </c>
      <c r="F24" s="34" t="str">
        <f>IF(ISBLANK('AI1vj Tab2'!F23)," ",TEXT('AI1vj Tab2'!F23,"0,0;- 0,0"))</f>
        <v>0,1</v>
      </c>
      <c r="G24" s="32" t="s">
        <v>41</v>
      </c>
    </row>
    <row r="25" spans="1:7" ht="12.75">
      <c r="A25" s="28" t="s">
        <v>45</v>
      </c>
      <c r="B25" s="6"/>
      <c r="C25" s="6"/>
      <c r="D25" s="6"/>
      <c r="E25" s="6"/>
      <c r="F25" s="6"/>
      <c r="G25" s="33" t="s">
        <v>42</v>
      </c>
    </row>
    <row r="26" spans="1:7" ht="12.75">
      <c r="A26" s="30" t="str">
        <f>'AI1vj Tab2'!A25</f>
        <v>a  Gebietsstand 30.09.2005</v>
      </c>
      <c r="B26" s="31"/>
      <c r="C26" s="31"/>
      <c r="D26" s="31"/>
      <c r="E26" s="31"/>
      <c r="F26" s="31"/>
      <c r="G26" s="33" t="s">
        <v>42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64"/>
  <sheetViews>
    <sheetView workbookViewId="0" topLeftCell="A12">
      <selection activeCell="B20" sqref="B20"/>
    </sheetView>
  </sheetViews>
  <sheetFormatPr defaultColWidth="11.421875" defaultRowHeight="12.75"/>
  <cols>
    <col min="1" max="1" width="6.8515625" style="0" customWidth="1"/>
    <col min="2" max="2" width="27.140625" style="0" bestFit="1" customWidth="1"/>
    <col min="3" max="3" width="20.28125" style="0" bestFit="1" customWidth="1"/>
    <col min="4" max="4" width="11.00390625" style="0" bestFit="1" customWidth="1"/>
    <col min="5" max="16384" width="7.57421875" style="0" customWidth="1"/>
  </cols>
  <sheetData>
    <row r="1" ht="12.75">
      <c r="A1" t="str">
        <f>'AI1vj Tab5'!A1</f>
        <v>A I 1 - vj 3/05</v>
      </c>
    </row>
    <row r="3" spans="1:6" ht="12.75">
      <c r="A3" s="28" t="s">
        <v>45</v>
      </c>
      <c r="F3" s="32" t="s">
        <v>43</v>
      </c>
    </row>
    <row r="4" spans="1:6" ht="12.75">
      <c r="A4" s="35" t="str">
        <f>"Gemeinden mit einer Bevölkerung von 10 000 und mehr Personen am "&amp;IF(Quartal=1,"31.03.",IF(Quartal=2,"30.06.",IF(Quartal=3,"30.09.",IF(Quartal=4,"31.12.",""))))&amp;Jahr+2000</f>
        <v>Gemeinden mit einer Bevölkerung von 10 000 und mehr Personen am 30.09.2005</v>
      </c>
      <c r="F4" s="32" t="s">
        <v>43</v>
      </c>
    </row>
    <row r="6" spans="1:6" ht="12.75">
      <c r="A6" t="s">
        <v>46</v>
      </c>
      <c r="B6" t="str">
        <f>'AI1vj Tab5'!B6</f>
        <v>Gemeinde</v>
      </c>
      <c r="C6" t="str">
        <f>'AI1vj Tab5'!C6</f>
        <v>Kreis</v>
      </c>
      <c r="D6" t="str">
        <f>'AI1vj Tab5'!D6</f>
        <v>Bevölkerung</v>
      </c>
      <c r="F6" s="33" t="s">
        <v>44</v>
      </c>
    </row>
    <row r="7" spans="1:6" ht="12.75">
      <c r="A7">
        <f>'AI1vj Tab5'!A7</f>
        <v>1</v>
      </c>
      <c r="B7" t="str">
        <f>'AI1vj Tab5'!B7</f>
        <v>Kiel, Landeshauptstadt           </v>
      </c>
      <c r="C7" t="str">
        <f>'AI1vj Tab5'!C7</f>
        <v>-</v>
      </c>
      <c r="D7" s="34" t="str">
        <f>IF('AI1vj Tab5'!D7&gt;0,TEXT('AI1vj Tab5'!D7,"# ##0")," ")</f>
        <v>233 244</v>
      </c>
      <c r="F7" s="33" t="s">
        <v>44</v>
      </c>
    </row>
    <row r="8" spans="1:6" ht="12.75">
      <c r="A8">
        <f>'AI1vj Tab5'!A8</f>
        <v>2</v>
      </c>
      <c r="B8" t="str">
        <f>'AI1vj Tab5'!B8</f>
        <v>Lübeck, Hansestadt               </v>
      </c>
      <c r="C8" t="str">
        <f>'AI1vj Tab5'!C8</f>
        <v>-</v>
      </c>
      <c r="D8" s="34" t="str">
        <f>IF('AI1vj Tab5'!D8&gt;0,TEXT('AI1vj Tab5'!D8,"# ##0")," ")</f>
        <v>211 961</v>
      </c>
      <c r="F8" s="33" t="s">
        <v>44</v>
      </c>
    </row>
    <row r="9" spans="1:6" ht="12.75">
      <c r="A9">
        <f>'AI1vj Tab5'!A9</f>
        <v>3</v>
      </c>
      <c r="B9" t="str">
        <f>'AI1vj Tab5'!B9</f>
        <v>Flensburg, Stadt                 </v>
      </c>
      <c r="C9" t="str">
        <f>'AI1vj Tab5'!C9</f>
        <v>-</v>
      </c>
      <c r="D9" s="34" t="str">
        <f>IF('AI1vj Tab5'!D9&gt;0,TEXT('AI1vj Tab5'!D9,"# ##0")," ")</f>
        <v>85 971</v>
      </c>
      <c r="F9" s="33" t="s">
        <v>44</v>
      </c>
    </row>
    <row r="10" spans="1:6" ht="12.75">
      <c r="A10">
        <f>'AI1vj Tab5'!A10</f>
        <v>4</v>
      </c>
      <c r="B10" t="str">
        <f>'AI1vj Tab5'!B10</f>
        <v>Neumünster, Stadt                </v>
      </c>
      <c r="C10" t="str">
        <f>'AI1vj Tab5'!C10</f>
        <v>-</v>
      </c>
      <c r="D10" s="34" t="str">
        <f>IF('AI1vj Tab5'!D10&gt;0,TEXT('AI1vj Tab5'!D10,"# ##0")," ")</f>
        <v>78 333</v>
      </c>
      <c r="F10" s="33" t="s">
        <v>44</v>
      </c>
    </row>
    <row r="11" spans="1:6" ht="12.75">
      <c r="A11">
        <f>'AI1vj Tab5'!A11</f>
        <v>5</v>
      </c>
      <c r="B11" t="str">
        <f>'AI1vj Tab5'!B11</f>
        <v>Norderstedt, Stadt               </v>
      </c>
      <c r="C11" t="str">
        <f>'AI1vj Tab5'!C11</f>
        <v>Segeberg</v>
      </c>
      <c r="D11" s="34" t="str">
        <f>IF('AI1vj Tab5'!D11&gt;0,TEXT('AI1vj Tab5'!D11,"# ##0")," ")</f>
        <v>71 377</v>
      </c>
      <c r="F11" s="33" t="s">
        <v>44</v>
      </c>
    </row>
    <row r="12" spans="1:6" ht="12.75">
      <c r="A12">
        <f>'AI1vj Tab5'!A12</f>
        <v>6</v>
      </c>
      <c r="B12" t="str">
        <f>'AI1vj Tab5'!B12</f>
        <v>Elmshorn, Stadt                  </v>
      </c>
      <c r="C12" t="str">
        <f>'AI1vj Tab5'!C12</f>
        <v>Pinneberg</v>
      </c>
      <c r="D12" s="34" t="str">
        <f>IF('AI1vj Tab5'!D12&gt;0,TEXT('AI1vj Tab5'!D12,"# ##0")," ")</f>
        <v>48 386</v>
      </c>
      <c r="F12" s="33" t="s">
        <v>44</v>
      </c>
    </row>
    <row r="13" spans="1:6" ht="12.75">
      <c r="A13">
        <f>'AI1vj Tab5'!A13</f>
        <v>7</v>
      </c>
      <c r="B13" t="str">
        <f>'AI1vj Tab5'!B13</f>
        <v>Pinneberg, Stadt                 </v>
      </c>
      <c r="C13" t="str">
        <f>'AI1vj Tab5'!C13</f>
        <v>Pinneberg</v>
      </c>
      <c r="D13" s="34" t="str">
        <f>IF('AI1vj Tab5'!D13&gt;0,TEXT('AI1vj Tab5'!D13,"# ##0")," ")</f>
        <v>41 209</v>
      </c>
      <c r="F13" s="33" t="s">
        <v>44</v>
      </c>
    </row>
    <row r="14" spans="1:6" ht="12.75">
      <c r="A14">
        <f>'AI1vj Tab5'!A14</f>
        <v>8</v>
      </c>
      <c r="B14" t="str">
        <f>'AI1vj Tab5'!B14</f>
        <v>Itzehoe, Stadt                   </v>
      </c>
      <c r="C14" t="str">
        <f>'AI1vj Tab5'!C14</f>
        <v>Steinburg</v>
      </c>
      <c r="D14" s="34" t="str">
        <f>IF('AI1vj Tab5'!D14&gt;0,TEXT('AI1vj Tab5'!D14,"# ##0")," ")</f>
        <v>33 285</v>
      </c>
      <c r="F14" s="33" t="s">
        <v>44</v>
      </c>
    </row>
    <row r="15" spans="1:6" ht="12.75">
      <c r="A15">
        <f>'AI1vj Tab5'!A15</f>
        <v>9</v>
      </c>
      <c r="B15" t="str">
        <f>'AI1vj Tab5'!B15</f>
        <v>Wedel, Stadt                     </v>
      </c>
      <c r="C15" t="str">
        <f>'AI1vj Tab5'!C15</f>
        <v>Pinneberg</v>
      </c>
      <c r="D15" s="34" t="str">
        <f>IF('AI1vj Tab5'!D15&gt;0,TEXT('AI1vj Tab5'!D15,"# ##0")," ")</f>
        <v>31 841</v>
      </c>
      <c r="F15" s="33" t="s">
        <v>44</v>
      </c>
    </row>
    <row r="16" spans="1:6" ht="12.75">
      <c r="A16">
        <f>'AI1vj Tab5'!A16</f>
        <v>10</v>
      </c>
      <c r="B16" t="str">
        <f>'AI1vj Tab5'!B16</f>
        <v>Ahrensburg, Stadt                </v>
      </c>
      <c r="C16" t="str">
        <f>'AI1vj Tab5'!C16</f>
        <v>Stormarn</v>
      </c>
      <c r="D16" s="34" t="str">
        <f>IF('AI1vj Tab5'!D16&gt;0,TEXT('AI1vj Tab5'!D16,"# ##0")," ")</f>
        <v>30 087</v>
      </c>
      <c r="F16" s="33" t="s">
        <v>44</v>
      </c>
    </row>
    <row r="17" spans="1:6" ht="12.75">
      <c r="A17">
        <f>'AI1vj Tab5'!A17</f>
        <v>11</v>
      </c>
      <c r="B17" t="str">
        <f>'AI1vj Tab5'!B17</f>
        <v>Geesthacht, Stadt                </v>
      </c>
      <c r="C17" t="str">
        <f>'AI1vj Tab5'!C17</f>
        <v>Herzogtum Lauenburg</v>
      </c>
      <c r="D17" s="34" t="str">
        <f>IF('AI1vj Tab5'!D17&gt;0,TEXT('AI1vj Tab5'!D17,"# ##0")," ")</f>
        <v>29 404</v>
      </c>
      <c r="F17" s="33" t="s">
        <v>44</v>
      </c>
    </row>
    <row r="18" spans="1:6" ht="12.75">
      <c r="A18">
        <f>'AI1vj Tab5'!A18</f>
        <v>12</v>
      </c>
      <c r="B18" t="str">
        <f>'AI1vj Tab5'!B18</f>
        <v>Rendsburg, Stadt</v>
      </c>
      <c r="C18" t="str">
        <f>'AI1vj Tab5'!C18</f>
        <v>Rendsburg-Eckernförde</v>
      </c>
      <c r="D18" s="34" t="str">
        <f>IF('AI1vj Tab5'!D18&gt;0,TEXT('AI1vj Tab5'!D18,"# ##0")," ")</f>
        <v>28 469</v>
      </c>
      <c r="F18" s="33" t="s">
        <v>44</v>
      </c>
    </row>
    <row r="19" spans="1:6" ht="12.75">
      <c r="A19">
        <f>'AI1vj Tab5'!A19</f>
        <v>13</v>
      </c>
      <c r="B19" t="str">
        <f>'AI1vj Tab5'!B19</f>
        <v>Henstedt-Ulzburg                 </v>
      </c>
      <c r="C19" t="str">
        <f>'AI1vj Tab5'!C19</f>
        <v>Segeberg</v>
      </c>
      <c r="D19" s="34" t="str">
        <f>IF('AI1vj Tab5'!D19&gt;0,TEXT('AI1vj Tab5'!D19,"# ##0")," ")</f>
        <v>26 099</v>
      </c>
      <c r="F19" s="33" t="s">
        <v>44</v>
      </c>
    </row>
    <row r="20" spans="1:6" ht="12.75">
      <c r="A20">
        <f>'AI1vj Tab5'!A20</f>
        <v>14</v>
      </c>
      <c r="B20" t="str">
        <f>'AI1vj Tab5'!B20</f>
        <v>Reinbek, Stadt                   </v>
      </c>
      <c r="C20" t="str">
        <f>'AI1vj Tab5'!C21</f>
        <v>Schleswig-Flensburg</v>
      </c>
      <c r="D20" s="34" t="str">
        <f>IF('AI1vj Tab5'!D20&gt;0,TEXT('AI1vj Tab5'!D20,"# ##0")," ")</f>
        <v>25 572</v>
      </c>
      <c r="F20" s="33" t="s">
        <v>44</v>
      </c>
    </row>
    <row r="21" spans="1:6" ht="12.75">
      <c r="A21">
        <f>'AI1vj Tab5'!A21</f>
        <v>15</v>
      </c>
      <c r="B21" t="str">
        <f>'AI1vj Tab5'!B21</f>
        <v>Schleswig, Stadt</v>
      </c>
      <c r="C21" t="e">
        <f>'AI1vj Tab5'!#REF!</f>
        <v>#REF!</v>
      </c>
      <c r="D21" s="34" t="str">
        <f>IF('AI1vj Tab5'!D21&gt;0,TEXT('AI1vj Tab5'!D21,"# ##0")," ")</f>
        <v>24 182</v>
      </c>
      <c r="F21" s="33" t="s">
        <v>44</v>
      </c>
    </row>
    <row r="22" spans="1:6" ht="12.75">
      <c r="A22">
        <f>'AI1vj Tab5'!A22</f>
        <v>16</v>
      </c>
      <c r="B22" t="str">
        <f>'AI1vj Tab5'!B22</f>
        <v>Bad Oldesloe, Stadt              </v>
      </c>
      <c r="C22" t="str">
        <f>'AI1vj Tab5'!C22</f>
        <v>Stormarn</v>
      </c>
      <c r="D22" s="34" t="str">
        <f>IF('AI1vj Tab5'!D22&gt;0,TEXT('AI1vj Tab5'!D22,"# ##0")," ")</f>
        <v>24 027</v>
      </c>
      <c r="F22" s="33" t="s">
        <v>44</v>
      </c>
    </row>
    <row r="23" spans="1:6" ht="12.75">
      <c r="A23">
        <f>'AI1vj Tab5'!A23</f>
        <v>17</v>
      </c>
      <c r="B23" t="str">
        <f>'AI1vj Tab5'!B23</f>
        <v>Eckernförde, Stadt               </v>
      </c>
      <c r="C23" t="str">
        <f>'AI1vj Tab5'!C23</f>
        <v>Rendsburg-Eckernförde</v>
      </c>
      <c r="D23" s="34" t="str">
        <f>IF('AI1vj Tab5'!D23&gt;0,TEXT('AI1vj Tab5'!D23,"# ##0")," ")</f>
        <v>23 162</v>
      </c>
      <c r="F23" s="33" t="s">
        <v>44</v>
      </c>
    </row>
    <row r="24" spans="1:6" ht="12.75">
      <c r="A24">
        <f>'AI1vj Tab5'!A24</f>
        <v>18</v>
      </c>
      <c r="B24" t="str">
        <f>'AI1vj Tab5'!B24</f>
        <v>Husum, Stadt                     </v>
      </c>
      <c r="C24" t="str">
        <f>'AI1vj Tab5'!C24</f>
        <v>Nordfriesland</v>
      </c>
      <c r="D24" s="34" t="str">
        <f>IF('AI1vj Tab5'!D24&gt;0,TEXT('AI1vj Tab5'!D24,"# ##0")," ")</f>
        <v>20 942</v>
      </c>
      <c r="F24" s="33" t="s">
        <v>44</v>
      </c>
    </row>
    <row r="25" spans="1:6" ht="12.75">
      <c r="A25">
        <f>'AI1vj Tab5'!A25</f>
        <v>19</v>
      </c>
      <c r="B25" t="str">
        <f>'AI1vj Tab5'!B25</f>
        <v>Heide, Stadt                     </v>
      </c>
      <c r="C25" t="str">
        <f>'AI1vj Tab5'!C25</f>
        <v>Dithmarschen</v>
      </c>
      <c r="D25" s="34" t="str">
        <f>IF('AI1vj Tab5'!D25&gt;0,TEXT('AI1vj Tab5'!D25,"# ##0")," ")</f>
        <v>20 660</v>
      </c>
      <c r="F25" s="33" t="s">
        <v>44</v>
      </c>
    </row>
    <row r="26" spans="1:6" ht="12.75">
      <c r="A26">
        <f>'AI1vj Tab5'!A26</f>
        <v>20</v>
      </c>
      <c r="B26" t="str">
        <f>'AI1vj Tab5'!B26</f>
        <v>Quickborn, Stadt                 </v>
      </c>
      <c r="C26" t="str">
        <f>'AI1vj Tab5'!C26</f>
        <v>Pinneberg</v>
      </c>
      <c r="D26" s="34" t="str">
        <f>IF('AI1vj Tab5'!D26&gt;0,TEXT('AI1vj Tab5'!D26,"# ##0")," ")</f>
        <v>20 240</v>
      </c>
      <c r="F26" s="33" t="s">
        <v>44</v>
      </c>
    </row>
    <row r="27" spans="1:6" ht="12.75">
      <c r="A27">
        <f>'AI1vj Tab5'!A27</f>
        <v>21</v>
      </c>
      <c r="B27" t="str">
        <f>'AI1vj Tab5'!B27</f>
        <v>Bad Schwartau, Stadt             </v>
      </c>
      <c r="C27" t="str">
        <f>'AI1vj Tab5'!C27</f>
        <v>Ostholstein</v>
      </c>
      <c r="D27" s="34" t="str">
        <f>IF('AI1vj Tab5'!D27&gt;0,TEXT('AI1vj Tab5'!D27,"# ##0")," ")</f>
        <v>19 696</v>
      </c>
      <c r="F27" s="33" t="s">
        <v>44</v>
      </c>
    </row>
    <row r="28" spans="1:6" ht="12.75">
      <c r="A28">
        <f>'AI1vj Tab5'!A28</f>
        <v>22</v>
      </c>
      <c r="B28" t="str">
        <f>'AI1vj Tab5'!B28</f>
        <v>Kaltenkirchen, Stadt             </v>
      </c>
      <c r="C28" t="str">
        <f>'AI1vj Tab5'!C28</f>
        <v>Segeberg</v>
      </c>
      <c r="D28" s="34" t="str">
        <f>IF('AI1vj Tab5'!D28&gt;0,TEXT('AI1vj Tab5'!D28,"# ##0")," ")</f>
        <v>19 581</v>
      </c>
      <c r="F28" s="33" t="s">
        <v>44</v>
      </c>
    </row>
    <row r="29" spans="1:6" ht="12.75">
      <c r="A29">
        <f>'AI1vj Tab5'!A29</f>
        <v>23</v>
      </c>
      <c r="B29" t="str">
        <f>'AI1vj Tab5'!B29</f>
        <v>Mölln, Stadt                     </v>
      </c>
      <c r="C29" t="str">
        <f>'AI1vj Tab5'!C29</f>
        <v>Herzogtum Lauenburg</v>
      </c>
      <c r="D29" s="34" t="str">
        <f>IF('AI1vj Tab5'!D29&gt;0,TEXT('AI1vj Tab5'!D29,"# ##0")," ")</f>
        <v>18 496</v>
      </c>
      <c r="F29" s="33" t="s">
        <v>44</v>
      </c>
    </row>
    <row r="30" spans="1:6" ht="12.75">
      <c r="A30">
        <f>'AI1vj Tab5'!A30</f>
        <v>24</v>
      </c>
      <c r="B30" t="str">
        <f>'AI1vj Tab5'!B30</f>
        <v>Schenefeld, Stadt                </v>
      </c>
      <c r="C30" t="str">
        <f>'AI1vj Tab5'!C30</f>
        <v>Pinneberg</v>
      </c>
      <c r="D30" s="34" t="str">
        <f>IF('AI1vj Tab5'!D30&gt;0,TEXT('AI1vj Tab5'!D30,"# ##0")," ")</f>
        <v>17 852</v>
      </c>
      <c r="F30" s="33" t="s">
        <v>44</v>
      </c>
    </row>
    <row r="31" spans="1:6" ht="12.75">
      <c r="A31">
        <f>'AI1vj Tab5'!A31</f>
        <v>25</v>
      </c>
      <c r="B31" t="str">
        <f>'AI1vj Tab5'!B31</f>
        <v>Uetersen, Stadt                  </v>
      </c>
      <c r="C31" t="str">
        <f>'AI1vj Tab5'!C31</f>
        <v>Pinneberg</v>
      </c>
      <c r="D31" s="34" t="str">
        <f>IF('AI1vj Tab5'!D31&gt;0,TEXT('AI1vj Tab5'!D31,"# ##0")," ")</f>
        <v>17 826</v>
      </c>
      <c r="F31" s="33" t="s">
        <v>44</v>
      </c>
    </row>
    <row r="32" spans="1:6" ht="12.75">
      <c r="A32">
        <f>'AI1vj Tab5'!A32</f>
        <v>26</v>
      </c>
      <c r="B32" t="str">
        <f>'AI1vj Tab5'!B32</f>
        <v>Eutin, Stadt                     </v>
      </c>
      <c r="C32" t="str">
        <f>'AI1vj Tab5'!C32</f>
        <v>Ostholstein</v>
      </c>
      <c r="D32" s="34" t="str">
        <f>IF('AI1vj Tab5'!D32&gt;0,TEXT('AI1vj Tab5'!D32,"# ##0")," ")</f>
        <v>17 207</v>
      </c>
      <c r="F32" s="33" t="s">
        <v>44</v>
      </c>
    </row>
    <row r="33" spans="1:6" ht="12.75">
      <c r="A33">
        <f>'AI1vj Tab5'!A33</f>
        <v>27</v>
      </c>
      <c r="B33" t="str">
        <f>'AI1vj Tab5'!B33</f>
        <v>Neustadt in Holstein, Stadt</v>
      </c>
      <c r="C33" t="str">
        <f>'AI1vj Tab5'!C33</f>
        <v>Ostholstein</v>
      </c>
      <c r="D33" s="34" t="str">
        <f>IF('AI1vj Tab5'!D33&gt;0,TEXT('AI1vj Tab5'!D33,"# ##0")," ")</f>
        <v>16 557</v>
      </c>
      <c r="F33" s="33" t="s">
        <v>44</v>
      </c>
    </row>
    <row r="34" spans="1:6" ht="12.75">
      <c r="A34">
        <f>'AI1vj Tab5'!A34</f>
        <v>28</v>
      </c>
      <c r="B34" t="str">
        <f>'AI1vj Tab5'!B34</f>
        <v>Stockelsdorf                     </v>
      </c>
      <c r="C34" t="str">
        <f>'AI1vj Tab5'!C34</f>
        <v>Ostholstein</v>
      </c>
      <c r="D34" s="34" t="str">
        <f>IF('AI1vj Tab5'!D34&gt;0,TEXT('AI1vj Tab5'!D34,"# ##0")," ")</f>
        <v>16 510</v>
      </c>
      <c r="F34" s="33" t="s">
        <v>44</v>
      </c>
    </row>
    <row r="35" spans="1:6" ht="12.75">
      <c r="A35">
        <f>'AI1vj Tab5'!A35</f>
        <v>29</v>
      </c>
      <c r="B35" t="str">
        <f>'AI1vj Tab5'!B35</f>
        <v>Halstenbek                       </v>
      </c>
      <c r="C35" t="str">
        <f>'AI1vj Tab5'!C35</f>
        <v>Pinneberg</v>
      </c>
      <c r="D35" s="34" t="str">
        <f>IF('AI1vj Tab5'!D35&gt;0,TEXT('AI1vj Tab5'!D35,"# ##0")," ")</f>
        <v>16 200</v>
      </c>
      <c r="F35" s="33" t="s">
        <v>44</v>
      </c>
    </row>
    <row r="36" spans="1:6" ht="12.75">
      <c r="A36">
        <f>'AI1vj Tab5'!A36</f>
        <v>30</v>
      </c>
      <c r="B36" t="e">
        <f>'AI1vj Tab5'!#REF!</f>
        <v>#REF!</v>
      </c>
      <c r="C36" t="e">
        <f>'AI1vj Tab5'!#REF!</f>
        <v>#REF!</v>
      </c>
      <c r="D36" s="34" t="e">
        <f>IF('AI1vj Tab5'!#REF!&gt;0,TEXT('AI1vj Tab5'!#REF!,"# ##0")," ")</f>
        <v>#REF!</v>
      </c>
      <c r="F36" s="33" t="s">
        <v>44</v>
      </c>
    </row>
    <row r="37" spans="1:6" ht="12.75">
      <c r="A37">
        <f>'AI1vj Tab5'!A37</f>
        <v>31</v>
      </c>
      <c r="B37" t="str">
        <f>'AI1vj Tab5'!B37</f>
        <v>Bad Segeberg, Stadt</v>
      </c>
      <c r="C37" t="str">
        <f>'AI1vj Tab5'!C37</f>
        <v>Segeberg</v>
      </c>
      <c r="D37" s="34" t="str">
        <f>IF('AI1vj Tab5'!D37&gt;0,TEXT('AI1vj Tab5'!D37,"# ##0")," ")</f>
        <v>15 923</v>
      </c>
      <c r="F37" s="33" t="s">
        <v>44</v>
      </c>
    </row>
    <row r="38" spans="1:6" ht="12.75">
      <c r="A38">
        <f>'AI1vj Tab5'!A38</f>
        <v>32</v>
      </c>
      <c r="B38" t="str">
        <f>'AI1vj Tab5'!B38</f>
        <v>Ratekau                          </v>
      </c>
      <c r="C38" t="str">
        <f>'AI1vj Tab5'!C38</f>
        <v>Ostholstein</v>
      </c>
      <c r="D38" s="34" t="str">
        <f>IF('AI1vj Tab5'!D38&gt;0,TEXT('AI1vj Tab5'!D38,"# ##0")," ")</f>
        <v>15 833</v>
      </c>
      <c r="F38" s="33" t="s">
        <v>44</v>
      </c>
    </row>
    <row r="39" spans="1:6" ht="12.75">
      <c r="A39">
        <f>'AI1vj Tab5'!A39</f>
        <v>33</v>
      </c>
      <c r="B39" t="e">
        <f>'AI1vj Tab5'!#REF!</f>
        <v>#REF!</v>
      </c>
      <c r="C39" t="e">
        <f>'AI1vj Tab5'!#REF!</f>
        <v>#REF!</v>
      </c>
      <c r="D39" s="34" t="e">
        <f>IF('AI1vj Tab5'!#REF!&gt;0,TEXT('AI1vj Tab5'!#REF!,"# ##0")," ")</f>
        <v>#REF!</v>
      </c>
      <c r="F39" s="33" t="s">
        <v>44</v>
      </c>
    </row>
    <row r="40" spans="1:6" ht="12.75">
      <c r="A40">
        <f>'AI1vj Tab5'!A40</f>
        <v>34</v>
      </c>
      <c r="B40" t="str">
        <f>'AI1vj Tab5'!B40</f>
        <v>Schwarzenbek, Stadt              </v>
      </c>
      <c r="C40" t="str">
        <f>'AI1vj Tab5'!C40</f>
        <v>Herzogtum Lauenburg</v>
      </c>
      <c r="D40" s="34" t="str">
        <f>IF('AI1vj Tab5'!D40&gt;0,TEXT('AI1vj Tab5'!D40,"# ##0")," ")</f>
        <v>14 865</v>
      </c>
      <c r="F40" s="33" t="s">
        <v>44</v>
      </c>
    </row>
    <row r="41" spans="1:6" ht="12.75">
      <c r="A41">
        <f>'AI1vj Tab5'!A41</f>
        <v>35</v>
      </c>
      <c r="B41" t="str">
        <f>'AI1vj Tab5'!B41</f>
        <v>Bargteheide, Stadt               </v>
      </c>
      <c r="C41" t="str">
        <f>'AI1vj Tab5'!C41</f>
        <v>Stormarn</v>
      </c>
      <c r="D41" s="34" t="str">
        <f>IF('AI1vj Tab5'!D41&gt;0,TEXT('AI1vj Tab5'!D41,"# ##0")," ")</f>
        <v>13 894</v>
      </c>
      <c r="F41" s="33" t="s">
        <v>44</v>
      </c>
    </row>
    <row r="42" spans="1:6" ht="12.75">
      <c r="A42">
        <f>'AI1vj Tab5'!A42</f>
        <v>36</v>
      </c>
      <c r="B42" t="str">
        <f>'AI1vj Tab5'!B42</f>
        <v>Brunsbüttel, Stadt               </v>
      </c>
      <c r="C42" t="str">
        <f>'AI1vj Tab5'!C42</f>
        <v>Dithmarschen</v>
      </c>
      <c r="D42" s="34" t="str">
        <f>IF('AI1vj Tab5'!D42&gt;0,TEXT('AI1vj Tab5'!D42,"# ##0")," ")</f>
        <v>13 816</v>
      </c>
      <c r="F42" s="33" t="s">
        <v>44</v>
      </c>
    </row>
    <row r="43" spans="1:6" ht="12.75">
      <c r="A43">
        <f>'AI1vj Tab5'!A43</f>
        <v>37</v>
      </c>
      <c r="B43" t="str">
        <f>'AI1vj Tab5'!B43</f>
        <v>Ratzeburg, Stadt                 </v>
      </c>
      <c r="C43" t="str">
        <f>'AI1vj Tab5'!C43</f>
        <v>Herzogtum Lauenburg</v>
      </c>
      <c r="D43" s="34" t="str">
        <f>IF('AI1vj Tab5'!D43&gt;0,TEXT('AI1vj Tab5'!D43,"# ##0")," ")</f>
        <v>13 708</v>
      </c>
      <c r="F43" s="33" t="s">
        <v>44</v>
      </c>
    </row>
    <row r="44" spans="1:6" ht="12.75">
      <c r="A44">
        <f>'AI1vj Tab5'!A44</f>
        <v>38</v>
      </c>
      <c r="B44" t="str">
        <f>'AI1vj Tab5'!B44</f>
        <v>Rellingen                        </v>
      </c>
      <c r="C44" t="str">
        <f>'AI1vj Tab5'!C44</f>
        <v>Pinneberg</v>
      </c>
      <c r="D44" s="34" t="str">
        <f>IF('AI1vj Tab5'!D44&gt;0,TEXT('AI1vj Tab5'!D44,"# ##0")," ")</f>
        <v>13 693</v>
      </c>
      <c r="F44" s="33" t="s">
        <v>44</v>
      </c>
    </row>
    <row r="45" spans="1:6" ht="12.75">
      <c r="A45">
        <f>'AI1vj Tab5'!A45</f>
        <v>39</v>
      </c>
      <c r="B45" t="str">
        <f>'AI1vj Tab5'!B45</f>
        <v>Bad Bramstedt, Stadt             </v>
      </c>
      <c r="C45" t="str">
        <f>'AI1vj Tab5'!C45</f>
        <v>Segeberg</v>
      </c>
      <c r="D45" s="34" t="str">
        <f>IF('AI1vj Tab5'!D45&gt;0,TEXT('AI1vj Tab5'!D45,"# ##0")," ")</f>
        <v>13 248</v>
      </c>
      <c r="F45" s="33" t="s">
        <v>44</v>
      </c>
    </row>
    <row r="46" spans="1:6" ht="12.75">
      <c r="A46">
        <f>'AI1vj Tab5'!A46</f>
        <v>40</v>
      </c>
      <c r="B46" t="str">
        <f>'AI1vj Tab5'!B46</f>
        <v>Plön, Stadt                      </v>
      </c>
      <c r="C46" t="str">
        <f>'AI1vj Tab5'!C46</f>
        <v>Plön</v>
      </c>
      <c r="D46" s="34" t="str">
        <f>IF('AI1vj Tab5'!D46&gt;0,TEXT('AI1vj Tab5'!D46,"# ##0")," ")</f>
        <v>12 938</v>
      </c>
      <c r="F46" s="33" t="s">
        <v>44</v>
      </c>
    </row>
    <row r="47" spans="1:6" ht="12.75">
      <c r="A47">
        <f>'AI1vj Tab5'!A47</f>
        <v>41</v>
      </c>
      <c r="B47" t="str">
        <f>'AI1vj Tab5'!B47</f>
        <v>Tornesch                         </v>
      </c>
      <c r="C47" t="str">
        <f>'AI1vj Tab5'!C47</f>
        <v>Pinneberg</v>
      </c>
      <c r="D47" s="34" t="str">
        <f>IF('AI1vj Tab5'!D47&gt;0,TEXT('AI1vj Tab5'!D47,"# ##0")," ")</f>
        <v>12 921</v>
      </c>
      <c r="F47" s="33" t="s">
        <v>44</v>
      </c>
    </row>
    <row r="48" spans="1:6" ht="12.75">
      <c r="A48">
        <f>'AI1vj Tab5'!A48</f>
        <v>42</v>
      </c>
      <c r="B48" t="str">
        <f>'AI1vj Tab5'!B48</f>
        <v>Fehmarn, Stadt</v>
      </c>
      <c r="C48" t="str">
        <f>'AI1vj Tab5'!C48</f>
        <v>Ostholstein</v>
      </c>
      <c r="D48" s="34" t="str">
        <f>IF('AI1vj Tab5'!D48&gt;0,TEXT('AI1vj Tab5'!D48,"# ##0")," ")</f>
        <v>12 848</v>
      </c>
      <c r="F48" s="33" t="s">
        <v>44</v>
      </c>
    </row>
    <row r="49" spans="1:6" ht="12.75">
      <c r="A49">
        <f>'AI1vj Tab5'!A49</f>
        <v>43</v>
      </c>
      <c r="B49" t="str">
        <f>'AI1vj Tab5'!B49</f>
        <v>Barsbüttel                       </v>
      </c>
      <c r="C49" t="str">
        <f>'AI1vj Tab5'!C49</f>
        <v>Stormarn</v>
      </c>
      <c r="D49" s="34" t="str">
        <f>IF('AI1vj Tab5'!D49&gt;0,TEXT('AI1vj Tab5'!D49,"# ##0")," ")</f>
        <v>12 324</v>
      </c>
      <c r="F49" s="33" t="s">
        <v>44</v>
      </c>
    </row>
    <row r="50" spans="1:6" ht="12.75">
      <c r="A50">
        <f>'AI1vj Tab5'!A50</f>
        <v>44</v>
      </c>
      <c r="B50" t="str">
        <f>'AI1vj Tab5'!B50</f>
        <v>Glückstadt, Stadt</v>
      </c>
      <c r="C50" t="str">
        <f>'AI1vj Tab5'!C50</f>
        <v>Steinburg</v>
      </c>
      <c r="D50" s="34" t="str">
        <f>IF('AI1vj Tab5'!D50&gt;0,TEXT('AI1vj Tab5'!D50,"# ##0")," ")</f>
        <v>11 921</v>
      </c>
      <c r="F50" s="33" t="s">
        <v>44</v>
      </c>
    </row>
    <row r="51" spans="1:6" ht="12.75">
      <c r="A51">
        <f>'AI1vj Tab5'!A51</f>
        <v>45</v>
      </c>
      <c r="B51" t="str">
        <f>'AI1vj Tab5'!B51</f>
        <v>Scharbeutz                       </v>
      </c>
      <c r="C51" t="str">
        <f>'AI1vj Tab5'!C51</f>
        <v>Ostholstein</v>
      </c>
      <c r="D51" s="34" t="str">
        <f>IF('AI1vj Tab5'!D51&gt;0,TEXT('AI1vj Tab5'!D51,"# ##0")," ")</f>
        <v>11 880</v>
      </c>
      <c r="F51" s="33" t="s">
        <v>44</v>
      </c>
    </row>
    <row r="52" spans="1:6" ht="12.75">
      <c r="A52">
        <f>'AI1vj Tab5'!A52</f>
        <v>46</v>
      </c>
      <c r="B52" t="str">
        <f>'AI1vj Tab5'!B52</f>
        <v>Kronshagen                       </v>
      </c>
      <c r="C52" t="str">
        <f>'AI1vj Tab5'!C52</f>
        <v>Rendsburg-Eckernförde</v>
      </c>
      <c r="D52" s="34" t="str">
        <f>IF('AI1vj Tab5'!D52&gt;0,TEXT('AI1vj Tab5'!D52,"# ##0")," ")</f>
        <v>11 852</v>
      </c>
      <c r="F52" s="33" t="s">
        <v>44</v>
      </c>
    </row>
    <row r="53" spans="1:6" ht="12.75">
      <c r="A53">
        <f>'AI1vj Tab5'!A53</f>
        <v>47</v>
      </c>
      <c r="B53" t="str">
        <f>'AI1vj Tab5'!B53</f>
        <v>Lauenburg/Elbe, Stadt            </v>
      </c>
      <c r="C53" t="str">
        <f>'AI1vj Tab5'!C53</f>
        <v>Herzogtum Lauenburg</v>
      </c>
      <c r="D53" s="34" t="str">
        <f>IF('AI1vj Tab5'!D53&gt;0,TEXT('AI1vj Tab5'!D53,"# ##0")," ")</f>
        <v>11 692</v>
      </c>
      <c r="F53" s="33" t="s">
        <v>44</v>
      </c>
    </row>
    <row r="54" spans="1:6" ht="12.75">
      <c r="A54">
        <f>'AI1vj Tab5'!A54</f>
        <v>48</v>
      </c>
      <c r="B54" t="str">
        <f>'AI1vj Tab5'!B54</f>
        <v>Wentorf bei Hamburg</v>
      </c>
      <c r="C54" t="str">
        <f>'AI1vj Tab5'!C54</f>
        <v>Herzogtum Lauenburg</v>
      </c>
      <c r="D54" s="34" t="str">
        <f>IF('AI1vj Tab5'!D54&gt;0,TEXT('AI1vj Tab5'!D54,"# ##0")," ")</f>
        <v>11 433</v>
      </c>
      <c r="F54" s="33" t="s">
        <v>44</v>
      </c>
    </row>
    <row r="55" spans="1:6" ht="12.75">
      <c r="A55">
        <f>'AI1vj Tab5'!A55</f>
        <v>49</v>
      </c>
      <c r="B55" t="str">
        <f>'AI1vj Tab5'!B55</f>
        <v>Harrislee                        </v>
      </c>
      <c r="C55" t="str">
        <f>'AI1vj Tab5'!C55</f>
        <v>Schleswig-Flensburg</v>
      </c>
      <c r="D55" s="34" t="str">
        <f>IF('AI1vj Tab5'!D55&gt;0,TEXT('AI1vj Tab5'!D55,"# ##0")," ")</f>
        <v>11 393</v>
      </c>
      <c r="F55" s="33" t="s">
        <v>44</v>
      </c>
    </row>
    <row r="56" spans="1:6" ht="12.75">
      <c r="A56">
        <f>'AI1vj Tab5'!A56</f>
        <v>50</v>
      </c>
      <c r="B56" t="str">
        <f>'AI1vj Tab5'!B56</f>
        <v>Malente                          </v>
      </c>
      <c r="C56" t="str">
        <f>'AI1vj Tab5'!C56</f>
        <v>Ostholstein</v>
      </c>
      <c r="D56" s="34" t="str">
        <f>IF('AI1vj Tab5'!D56&gt;0,TEXT('AI1vj Tab5'!D56,"# ##0")," ")</f>
        <v>10 844</v>
      </c>
      <c r="F56" s="33" t="s">
        <v>44</v>
      </c>
    </row>
    <row r="57" spans="1:6" ht="12.75">
      <c r="A57">
        <f>'AI1vj Tab5'!A57</f>
        <v>51</v>
      </c>
      <c r="B57" t="str">
        <f>'AI1vj Tab5'!B57</f>
        <v>Büdelsdorf, Stadt</v>
      </c>
      <c r="C57" t="str">
        <f>'AI1vj Tab5'!C57</f>
        <v>Rendsburg-Eckernförde</v>
      </c>
      <c r="D57" s="34" t="str">
        <f>IF('AI1vj Tab5'!D57&gt;0,TEXT('AI1vj Tab5'!D57,"# ##0")," ")</f>
        <v>10 199</v>
      </c>
      <c r="F57" s="33" t="s">
        <v>44</v>
      </c>
    </row>
    <row r="58" spans="1:6" ht="12.75">
      <c r="A58">
        <f>'AI1vj Tab5'!A58</f>
        <v>0</v>
      </c>
      <c r="B58">
        <f>'AI1vj Tab5'!B58</f>
        <v>0</v>
      </c>
      <c r="C58">
        <f>'AI1vj Tab5'!C58</f>
        <v>0</v>
      </c>
      <c r="D58" s="34" t="str">
        <f>IF('AI1vj Tab5'!D58&gt;0,TEXT('AI1vj Tab5'!D58,"# ##0")," ")</f>
        <v> </v>
      </c>
      <c r="F58" s="33" t="s">
        <v>44</v>
      </c>
    </row>
    <row r="59" spans="1:6" ht="12.75">
      <c r="A59">
        <f>'AI1vj Tab5'!A59</f>
        <v>0</v>
      </c>
      <c r="B59">
        <f>'AI1vj Tab5'!B59</f>
        <v>0</v>
      </c>
      <c r="C59">
        <f>'AI1vj Tab5'!C59</f>
        <v>0</v>
      </c>
      <c r="D59" s="34" t="str">
        <f>IF('AI1vj Tab5'!D59&gt;0,TEXT('AI1vj Tab5'!D59,"# ##0")," ")</f>
        <v> </v>
      </c>
      <c r="F59" s="33" t="s">
        <v>44</v>
      </c>
    </row>
    <row r="60" spans="1:6" ht="12.75">
      <c r="A60">
        <f>'AI1vj Tab5'!A60</f>
        <v>0</v>
      </c>
      <c r="B60">
        <f>'AI1vj Tab5'!B60</f>
        <v>0</v>
      </c>
      <c r="C60">
        <f>'AI1vj Tab5'!C60</f>
        <v>0</v>
      </c>
      <c r="D60" s="34" t="str">
        <f>IF('AI1vj Tab5'!D60&gt;0,TEXT('AI1vj Tab5'!D60,"# ##0")," ")</f>
        <v> </v>
      </c>
      <c r="F60" s="33" t="s">
        <v>44</v>
      </c>
    </row>
    <row r="61" spans="1:6" ht="12.75">
      <c r="A61">
        <f>'AI1vj Tab5'!A61</f>
        <v>0</v>
      </c>
      <c r="B61">
        <f>'AI1vj Tab5'!B61</f>
        <v>0</v>
      </c>
      <c r="C61">
        <f>'AI1vj Tab5'!C61</f>
        <v>0</v>
      </c>
      <c r="D61" s="34" t="str">
        <f>IF('AI1vj Tab5'!D61&gt;0,TEXT('AI1vj Tab5'!D61,"# ##0")," ")</f>
        <v> </v>
      </c>
      <c r="F61" s="33" t="s">
        <v>44</v>
      </c>
    </row>
    <row r="62" spans="1:6" ht="12.75">
      <c r="A62">
        <f>'AI1vj Tab5'!A62</f>
        <v>0</v>
      </c>
      <c r="B62">
        <f>'AI1vj Tab5'!B62</f>
        <v>0</v>
      </c>
      <c r="C62">
        <f>'AI1vj Tab5'!C62</f>
        <v>0</v>
      </c>
      <c r="D62" s="34" t="str">
        <f>IF('AI1vj Tab5'!D62&gt;0,TEXT('AI1vj Tab5'!D62,"# ##0")," ")</f>
        <v> </v>
      </c>
      <c r="F62" s="33" t="s">
        <v>44</v>
      </c>
    </row>
    <row r="63" spans="1:6" ht="12.75">
      <c r="A63">
        <f>'AI1vj Tab5'!A63</f>
        <v>0</v>
      </c>
      <c r="B63">
        <f>'AI1vj Tab5'!B63</f>
        <v>0</v>
      </c>
      <c r="C63">
        <f>'AI1vj Tab5'!C63</f>
        <v>0</v>
      </c>
      <c r="D63" s="34" t="str">
        <f>IF('AI1vj Tab5'!D63&gt;0,TEXT('AI1vj Tab5'!D63,"# ##0")," ")</f>
        <v> </v>
      </c>
      <c r="F63" s="33" t="s">
        <v>44</v>
      </c>
    </row>
    <row r="64" spans="1:6" ht="12.75">
      <c r="A64">
        <f>'AI1vj Tab5'!A64</f>
        <v>0</v>
      </c>
      <c r="B64">
        <f>'AI1vj Tab5'!B64</f>
        <v>0</v>
      </c>
      <c r="C64">
        <f>'AI1vj Tab5'!C64</f>
        <v>0</v>
      </c>
      <c r="D64" s="34" t="str">
        <f>IF('AI1vj Tab5'!D64&gt;0,TEXT('AI1vj Tab5'!D64,"# ##0")," ")</f>
        <v> </v>
      </c>
      <c r="F64" s="33" t="s">
        <v>44</v>
      </c>
    </row>
  </sheetData>
  <sheetProtection password="CB71" sheet="1" objects="1" scenarios="1"/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I 1 - vj 3/05</dc:title>
  <dc:subject>Die Bevölkerungsentwicklung in Hamburg und Schleswig-Holstein im 3. Vierteljahr 2005</dc:subject>
  <dc:creator>Sta Nord</dc:creator>
  <cp:keywords/>
  <dc:description/>
  <cp:lastModifiedBy>Gutzeit</cp:lastModifiedBy>
  <cp:lastPrinted>2006-01-24T12:44:53Z</cp:lastPrinted>
  <dcterms:created xsi:type="dcterms:W3CDTF">2001-11-19T10:33:16Z</dcterms:created>
  <dcterms:modified xsi:type="dcterms:W3CDTF">2006-02-07T11:08:38Z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