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AI1vj" sheetId="1" r:id="rId1"/>
    <sheet name="Tabelle1HHuSH" sheetId="2" r:id="rId2"/>
    <sheet name="Tab 2 HHuSH" sheetId="3" r:id="rId3"/>
    <sheet name="Tab. 3 u. 3.1HHuSH" sheetId="4" r:id="rId4"/>
    <sheet name="Tab3.2HHuSHAusl." sheetId="5" r:id="rId5"/>
    <sheet name="Tab 4HHuSH" sheetId="6" r:id="rId6"/>
    <sheet name="Tab 5HHuSH" sheetId="7" r:id="rId7"/>
    <sheet name="Tab 6HHuSH" sheetId="8" r:id="rId8"/>
    <sheet name="Tab 7HHuSH" sheetId="9" r:id="rId9"/>
    <sheet name="Tab 8 HH" sheetId="10" r:id="rId10"/>
    <sheet name="Tab 8 SH" sheetId="11" r:id="rId11"/>
    <sheet name="Tab 9 HH" sheetId="12" r:id="rId12"/>
    <sheet name="Tab 9 SH " sheetId="13" r:id="rId13"/>
    <sheet name="Tab 10 HHuSH" sheetId="14" r:id="rId14"/>
    <sheet name="Tab 11u11.1HH" sheetId="15" r:id="rId15"/>
    <sheet name="Tab 11u11.1SH " sheetId="16" r:id="rId16"/>
    <sheet name="Tab 11.2 HH Ausl." sheetId="17" r:id="rId17"/>
    <sheet name="Tab 11.2 SH Ausl." sheetId="18" r:id="rId18"/>
  </sheets>
  <definedNames>
    <definedName name="_xlnm.Print_Area" localSheetId="13">'Tab 10 HHuSH'!$A$1:$H$51</definedName>
    <definedName name="_xlnm.Print_Area" localSheetId="16">'Tab 11.2 HH Ausl.'!$A$1:$L$50</definedName>
    <definedName name="_xlnm.Print_Area" localSheetId="17">'Tab 11.2 SH Ausl.'!$A$1:$L$50</definedName>
    <definedName name="_xlnm.Print_Area" localSheetId="14">'Tab 11u11.1HH'!$A$1:$L$46</definedName>
    <definedName name="_xlnm.Print_Area" localSheetId="15">'Tab 11u11.1SH '!$A$1:$L$46</definedName>
    <definedName name="_xlnm.Print_Area" localSheetId="5">'Tab 4HHuSH'!$A$1:$J$31</definedName>
    <definedName name="_xlnm.Print_Area" localSheetId="6">'Tab 5HHuSH'!$A$1:$G$31</definedName>
    <definedName name="_xlnm.Print_Area" localSheetId="7">'Tab 6HHuSH'!$A$1:$F$31</definedName>
    <definedName name="_xlnm.Print_Area" localSheetId="9">'Tab 8 HH'!$A$1:$L$53</definedName>
    <definedName name="_xlnm.Print_Area" localSheetId="10">'Tab 8 SH'!$A$1:$L$53</definedName>
    <definedName name="_xlnm.Print_Area" localSheetId="11">'Tab 9 HH'!$A$1:$G$62</definedName>
    <definedName name="_xlnm.Print_Area" localSheetId="12">'Tab 9 SH '!$A$1:$G$62</definedName>
    <definedName name="_xlnm.Print_Area" localSheetId="3">'Tab. 3 u. 3.1HHuSH'!$A$1:$O$61</definedName>
    <definedName name="_xlnm.Print_Area" localSheetId="4">'Tab3.2HHuSHAusl.'!$A$1:$O$60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<sst xmlns="http://schemas.openxmlformats.org/spreadsheetml/2006/main" count="804" uniqueCount="218">
  <si>
    <t>Anzahl</t>
  </si>
  <si>
    <t>je 1 000</t>
  </si>
  <si>
    <t>Einwohner</t>
  </si>
  <si>
    <t>Veränderungen</t>
  </si>
  <si>
    <t>absolut</t>
  </si>
  <si>
    <t>%</t>
  </si>
  <si>
    <t>Merkmal</t>
  </si>
  <si>
    <t>Eheschließungen</t>
  </si>
  <si>
    <t>Lebendgeborene</t>
  </si>
  <si>
    <t>Gestorbene</t>
  </si>
  <si>
    <t>Geborenen oder</t>
  </si>
  <si>
    <t>Gestorbenen (-)</t>
  </si>
  <si>
    <t>Rechtsgrundlage:</t>
  </si>
  <si>
    <t>Gesetz über die Statistik der Bevölkerungsbewegung und die Fortschreibung des Bevölkerungsstandes</t>
  </si>
  <si>
    <t xml:space="preserve"> - Übersicht - </t>
  </si>
  <si>
    <t>Ehe</t>
  </si>
  <si>
    <t>schlie-</t>
  </si>
  <si>
    <t>ßungen</t>
  </si>
  <si>
    <t>insgesamt</t>
  </si>
  <si>
    <t>davon</t>
  </si>
  <si>
    <t>männ-</t>
  </si>
  <si>
    <t>lich</t>
  </si>
  <si>
    <t>weib-</t>
  </si>
  <si>
    <t>Totgeborene</t>
  </si>
  <si>
    <t>Monat</t>
  </si>
  <si>
    <t>Januar</t>
  </si>
  <si>
    <t>Februar</t>
  </si>
  <si>
    <t>März</t>
  </si>
  <si>
    <t>April</t>
  </si>
  <si>
    <t>Mai</t>
  </si>
  <si>
    <t>Juni</t>
  </si>
  <si>
    <t>Hamburg</t>
  </si>
  <si>
    <t>Juli</t>
  </si>
  <si>
    <t>August</t>
  </si>
  <si>
    <t>September</t>
  </si>
  <si>
    <t>Oktober</t>
  </si>
  <si>
    <t>November</t>
  </si>
  <si>
    <t>Dezember</t>
  </si>
  <si>
    <t>Insgesamt</t>
  </si>
  <si>
    <t>Ehe-</t>
  </si>
  <si>
    <t>Schleswig-Holstein</t>
  </si>
  <si>
    <t>3.1 Bevölkerung insgesamt</t>
  </si>
  <si>
    <t>je 1000</t>
  </si>
  <si>
    <t>Einwoh-</t>
  </si>
  <si>
    <t>ner</t>
  </si>
  <si>
    <t>Lebend-</t>
  </si>
  <si>
    <t>geborene</t>
  </si>
  <si>
    <t>Totge-</t>
  </si>
  <si>
    <t>borene</t>
  </si>
  <si>
    <t>im ersten</t>
  </si>
  <si>
    <t>Lebens-</t>
  </si>
  <si>
    <t>jahr</t>
  </si>
  <si>
    <t>Überschuss der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</si>
  <si>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</si>
  <si>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</si>
  <si>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</si>
  <si>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</si>
  <si>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</si>
  <si>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</si>
  <si>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</si>
  <si>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Bezirke</t>
  </si>
  <si>
    <t>Flensburg</t>
  </si>
  <si>
    <t>Kiel</t>
  </si>
  <si>
    <t>Lübeck</t>
  </si>
  <si>
    <t>Neumünster</t>
  </si>
  <si>
    <t>Kreisfreie Städte</t>
  </si>
  <si>
    <t>zusammen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</si>
  <si>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</si>
  <si>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</si>
  <si>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</si>
  <si>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</si>
  <si>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</si>
  <si>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</si>
  <si>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</si>
  <si>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</si>
  <si>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</si>
  <si>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</si>
  <si>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</si>
  <si>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</si>
  <si>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Kreise</t>
  </si>
  <si>
    <t>Alter</t>
  </si>
  <si>
    <t>von…bis</t>
  </si>
  <si>
    <t>unter…Jahren</t>
  </si>
  <si>
    <t>männlich</t>
  </si>
  <si>
    <t>weiblich</t>
  </si>
  <si>
    <t>Ledig</t>
  </si>
  <si>
    <t>Verwitwet</t>
  </si>
  <si>
    <t>Geschieden</t>
  </si>
  <si>
    <t>unter 25</t>
  </si>
  <si>
    <t>25 - 35</t>
  </si>
  <si>
    <t>35 - 45</t>
  </si>
  <si>
    <t>45 - 55</t>
  </si>
  <si>
    <t>55 - 65</t>
  </si>
  <si>
    <t>65 und mehr</t>
  </si>
  <si>
    <t>Mann</t>
  </si>
  <si>
    <t>Frau</t>
  </si>
  <si>
    <t>Deutscher</t>
  </si>
  <si>
    <t>Deutsche</t>
  </si>
  <si>
    <t>Ausländerin</t>
  </si>
  <si>
    <t>Ausländer</t>
  </si>
  <si>
    <t>Mutter</t>
  </si>
  <si>
    <t>davon Vater Deutscher</t>
  </si>
  <si>
    <t>Lebendgeborene insgesamt</t>
  </si>
  <si>
    <t xml:space="preserve">Alter </t>
  </si>
  <si>
    <r>
      <t>der Mutter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</si>
  <si>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Differenz zwischen Geburtsjahr des Kindes und Geburtsjahr der Mutter</t>
    </r>
  </si>
  <si>
    <t xml:space="preserve">   von 15 bis einschließlich 44 Jahre</t>
  </si>
  <si>
    <r>
      <t>2</t>
    </r>
    <r>
      <rPr>
        <sz val="10"/>
        <rFont val="Arial"/>
        <family val="0"/>
      </rPr>
      <t xml:space="preserve"> Lebendgeborene insgesamt (ohne Rücksicht auf das Alter der Mutter) je 1 000 Frauen im Alter</t>
    </r>
  </si>
  <si>
    <t>von … bis</t>
  </si>
  <si>
    <t>unter … Jahren</t>
  </si>
  <si>
    <t>unter 1</t>
  </si>
  <si>
    <t xml:space="preserve"> 10 - 20</t>
  </si>
  <si>
    <t xml:space="preserve">  1 - 5</t>
  </si>
  <si>
    <t xml:space="preserve">  5 - 10</t>
  </si>
  <si>
    <t xml:space="preserve"> 20 - 45</t>
  </si>
  <si>
    <t xml:space="preserve"> 45 - 65</t>
  </si>
  <si>
    <t>Männlich</t>
  </si>
  <si>
    <t xml:space="preserve"> 65 und mehr</t>
  </si>
  <si>
    <t>Weiblich</t>
  </si>
  <si>
    <t>tagen</t>
  </si>
  <si>
    <t>Jahr</t>
  </si>
  <si>
    <r>
      <t>1</t>
    </r>
    <r>
      <rPr>
        <sz val="10"/>
        <rFont val="Arial"/>
        <family val="0"/>
      </rPr>
      <t xml:space="preserve"> unter Berücksichtigung der Geburten in den vorangegangenen 12 Monaten</t>
    </r>
  </si>
  <si>
    <t>Durch-</t>
  </si>
  <si>
    <t>schnittliche</t>
  </si>
  <si>
    <t>Bevölke-</t>
  </si>
  <si>
    <t>rung</t>
  </si>
  <si>
    <t>in den ersten</t>
  </si>
  <si>
    <t>7 Lebens-</t>
  </si>
  <si>
    <t>3.2 Ausländische Bevölkerung</t>
  </si>
  <si>
    <t>Eltern zusammen</t>
  </si>
  <si>
    <t>Lebendgeborene verheirateter</t>
  </si>
  <si>
    <t>Verheiratet</t>
  </si>
  <si>
    <t xml:space="preserve">    </t>
  </si>
  <si>
    <t>Bundesgebiet</t>
  </si>
  <si>
    <r>
      <t>geborene</t>
    </r>
    <r>
      <rPr>
        <vertAlign val="superscript"/>
        <sz val="10"/>
        <rFont val="Arial"/>
        <family val="2"/>
      </rPr>
      <t>1</t>
    </r>
  </si>
  <si>
    <t>–</t>
  </si>
  <si>
    <r>
      <t>keitsziffer</t>
    </r>
    <r>
      <rPr>
        <b/>
        <vertAlign val="superscript"/>
        <sz val="10"/>
        <rFont val="Arial"/>
        <family val="2"/>
      </rPr>
      <t>2</t>
    </r>
  </si>
  <si>
    <t>3 951</t>
  </si>
  <si>
    <t>Überschuß der Geborenen
oder Gestorbenen (-)</t>
  </si>
  <si>
    <t>je 1 000
Einwohner</t>
  </si>
  <si>
    <t>Eheschließungen 1</t>
  </si>
  <si>
    <t xml:space="preserve"> ab 2000 Staatsangehörigkeit des Kindes ausländisch</t>
  </si>
  <si>
    <t>x</t>
  </si>
  <si>
    <t>Eltern nicht miteinander verheiratet</t>
  </si>
  <si>
    <t xml:space="preserve">           Vater Ausländer</t>
  </si>
  <si>
    <t xml:space="preserve"> Eltern nicht miteinander verheiratet</t>
  </si>
  <si>
    <t>je 1 000
Lebendgeborene</t>
  </si>
  <si>
    <t>je 1 000
Ausländer</t>
  </si>
  <si>
    <t xml:space="preserve">je 1 000
Ausländer </t>
  </si>
  <si>
    <t xml:space="preserve">Lebendgeborene  nicht miteinander </t>
  </si>
  <si>
    <t>verheirateter Eltern</t>
  </si>
  <si>
    <t>11.1 Bevölkerung insgesamt</t>
  </si>
  <si>
    <t xml:space="preserve">11.1 Bevölkerung insgesamt </t>
  </si>
  <si>
    <t xml:space="preserve">11.2 Ausländische Bevölkerung </t>
  </si>
  <si>
    <t>Im ersten Lebenjahr gestorbene Säuglinge</t>
  </si>
  <si>
    <t xml:space="preserve">Lebendgeborene </t>
  </si>
  <si>
    <t xml:space="preserve">Überschuss der </t>
  </si>
  <si>
    <t>in der Fassung vom 14. März 1980 (BGBI. I S.308), zuletzt geändert durch Artikel 2 des Gesetzes</t>
  </si>
  <si>
    <t>vom 25. März 2002 (BGBI. I S.1186).</t>
  </si>
  <si>
    <t>Zusammengefasste Geburtenziffer</t>
  </si>
  <si>
    <r>
      <t xml:space="preserve">1 </t>
    </r>
    <r>
      <rPr>
        <sz val="10"/>
        <rFont val="Arial"/>
        <family val="2"/>
      </rPr>
      <t>einschließlich deutscher Kinder ausländischer Eltern</t>
    </r>
  </si>
  <si>
    <t>Allgemeine Fruchtbar-</t>
  </si>
  <si>
    <t xml:space="preserve">. </t>
  </si>
  <si>
    <r>
      <t xml:space="preserve">Lebendgeborene </t>
    </r>
    <r>
      <rPr>
        <vertAlign val="superscript"/>
        <sz val="10"/>
        <rFont val="Arial"/>
        <family val="2"/>
      </rPr>
      <t>2</t>
    </r>
  </si>
  <si>
    <r>
      <t xml:space="preserve">Eheschließungen </t>
    </r>
    <r>
      <rPr>
        <vertAlign val="superscript"/>
        <sz val="10"/>
        <rFont val="Arial"/>
        <family val="2"/>
      </rPr>
      <t>1</t>
    </r>
  </si>
  <si>
    <t>Überschuss der Geborenen
oder Gestorbenen (-)</t>
  </si>
  <si>
    <r>
      <t>2</t>
    </r>
    <r>
      <rPr>
        <sz val="9"/>
        <rFont val="Arial"/>
        <family val="2"/>
      </rPr>
      <t xml:space="preserve"> ab 1975: beide Elternteile ausländischer Staatsangehörigkeit; bei Geborenen nicht miteinander verheirateter Eltern: Mutter Ausländerin; </t>
    </r>
  </si>
  <si>
    <r>
      <t>1</t>
    </r>
    <r>
      <rPr>
        <sz val="9"/>
        <rFont val="Arial"/>
        <family val="2"/>
      </rPr>
      <t xml:space="preserve">  beide Partner ausländischer Staatsangehörigkeit</t>
    </r>
  </si>
  <si>
    <t xml:space="preserve">1. Eheschließungen, Geborene, Gestorbene 2004 und 2005  </t>
  </si>
  <si>
    <t>2. Eheschließungen, Geborene, Gestorbene 2005 nach Monaten</t>
  </si>
  <si>
    <t>3. Eheschließungen, Geborene, Gestorbene 2005</t>
  </si>
  <si>
    <t>5. Eheschließungen 2005 nach dem vorhergehenden Familienstand der Eheschließenden</t>
  </si>
  <si>
    <t>4. Eheschließende 2005 nach Geschlecht, Alter und Familienstand</t>
  </si>
  <si>
    <t>6. Eheschließungenen 2005 nach der Staatsangehörigkeit der Eheschließenden</t>
  </si>
  <si>
    <t>8. Altersspezifische Geburtenziffern 1996- 2005</t>
  </si>
  <si>
    <t>9. Gestorbene 2005 nach Alter und Familienstand</t>
  </si>
  <si>
    <t>10. Säuglingssterblichkeit in Hamburg, Schleswig-Holstein und im Bundesgebiet 1975 - 2005</t>
  </si>
  <si>
    <t>11. Eheschließungen, Geborene und Gestorbene 1975 - 2005</t>
  </si>
  <si>
    <r>
      <t xml:space="preserve">2.174 </t>
    </r>
    <r>
      <rPr>
        <vertAlign val="superscript"/>
        <sz val="10"/>
        <rFont val="Arial"/>
        <family val="2"/>
      </rPr>
      <t>1</t>
    </r>
  </si>
  <si>
    <r>
      <t>924</t>
    </r>
    <r>
      <rPr>
        <vertAlign val="superscript"/>
        <sz val="10"/>
        <rFont val="Arial"/>
        <family val="2"/>
      </rPr>
      <t xml:space="preserve"> 1</t>
    </r>
  </si>
  <si>
    <t>7. Lebendgeborene 2005 nach Staatsangehörigkeit der Eltern</t>
  </si>
  <si>
    <t>8. Altersspezifische Geburtenziffern 1996 - 2005</t>
  </si>
  <si>
    <r>
      <t xml:space="preserve">409 </t>
    </r>
    <r>
      <rPr>
        <vertAlign val="superscript"/>
        <sz val="10"/>
        <rFont val="Arial"/>
        <family val="2"/>
      </rPr>
      <t>1</t>
    </r>
  </si>
  <si>
    <t>Lebendgeborene je 1 000 Frauen</t>
  </si>
  <si>
    <r>
      <t xml:space="preserve">949 </t>
    </r>
    <r>
      <rPr>
        <vertAlign val="superscript"/>
        <sz val="10"/>
        <rFont val="Arial"/>
        <family val="2"/>
      </rPr>
      <t>a</t>
    </r>
  </si>
  <si>
    <r>
      <t xml:space="preserve">1 847 </t>
    </r>
    <r>
      <rPr>
        <vertAlign val="superscript"/>
        <sz val="10"/>
        <rFont val="Arial"/>
        <family val="2"/>
      </rPr>
      <t>a</t>
    </r>
  </si>
  <si>
    <r>
      <t xml:space="preserve">3 378 </t>
    </r>
    <r>
      <rPr>
        <vertAlign val="superscript"/>
        <sz val="10"/>
        <rFont val="Arial"/>
        <family val="2"/>
      </rPr>
      <t>a</t>
    </r>
  </si>
  <si>
    <t>Lebendgeborene verheirateter Eltern zusammen</t>
  </si>
  <si>
    <t>Lebendgeborene nicht miteinander verheirateter Eltern</t>
  </si>
  <si>
    <t>Zusammen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</si>
  <si>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</si>
  <si>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</si>
  <si>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</si>
  <si>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</si>
  <si>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</si>
  <si>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</si>
  <si>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</si>
  <si>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</si>
  <si>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</si>
  <si>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</si>
  <si>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</si>
  <si>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</si>
  <si>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</si>
  <si>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</si>
  <si>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</si>
  <si>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</si>
  <si>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</si>
  <si>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</si>
  <si>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</si>
  <si>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</si>
  <si>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Eheschließungen, Geborene und Gestorbene in Hamburg und Schleswig-Holstein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</si>
  <si>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</si>
  <si>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</si>
  <si>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</si>
  <si>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</si>
  <si>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</si>
  <si>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</si>
  <si>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II 1 - j/05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</si>
</sst>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"/>
    <numFmt numFmtId="165" formatCode="00"/>
    <numFmt numFmtId="166" formatCode="\ 00"/>
    <numFmt numFmtId="167" formatCode="0.0"/>
    <numFmt numFmtId="168" formatCode="#,##0;\-\ #,##0;\–"/>
    <numFmt numFmtId="169" formatCode="0.000000"/>
    <numFmt numFmtId="170" formatCode="0.00000"/>
    <numFmt numFmtId="171" formatCode="0.0000"/>
    <numFmt numFmtId="172" formatCode="0.000"/>
    <numFmt numFmtId="173" formatCode="#,##0.0;\-\ #,##0.0;\–"/>
    <numFmt numFmtId="174" formatCode="#,##0.00;\-\ #,##0.00;\–"/>
    <numFmt numFmtId="175" formatCode="#,##0;;\–"/>
    <numFmt numFmtId="176" formatCode="#\ ###\ ###;\ \-#\ ###\ ###;\ \-"/>
    <numFmt numFmtId="177" formatCode="0.0;\-\ 0.0"/>
    <numFmt numFmtId="178" formatCode="#,##0.00;\-#,##0.00\ "/>
    <numFmt numFmtId="179" formatCode="#,###;\-#,###"/>
    <numFmt numFmtId="180" formatCode="#,##0.0"/>
    <numFmt numFmtId="181" formatCode="#\ ###\ ###;\-#\ ###\ ###;\-"/>
    <numFmt numFmtId="182" formatCode="#,##0;;\-"/>
    <numFmt numFmtId="183" formatCode="#,##0;\-\ #,##0"/>
    <numFmt numFmtId="184" formatCode="#\ ###\ ##0\ \ ;\-#\ ###\ ##0\ \ ;\-\ \ "/>
    <numFmt numFmtId="185" formatCode="#\ ##0"/>
    <numFmt numFmtId="186" formatCode="0.00000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;\-\ 0.0;\–"/>
    <numFmt numFmtId="200" formatCode="0;\-\ 0;\–"/>
    <numFmt numFmtId="201" formatCode="#,##0;*;\-"/>
    <numFmt numFmtId="202" formatCode="\+\ #,##0;\-\ #,##0;0"/>
    <numFmt numFmtId="203" formatCode="\ #,##0;\-\ #,##0;0"/>
    <numFmt numFmtId="204" formatCode="0.00;\-\ 0.00"/>
    <numFmt numFmtId="205" formatCode="\+\ 0.00;\–\ 0.00"/>
    <numFmt numFmtId="206" formatCode="\+\ 0.00;\-\ 0.00"/>
    <numFmt numFmtId="207" formatCode="\+\ 0.0;\-\ 0.0"/>
    <numFmt numFmtId="208" formatCode="#\ ###\ ###"/>
    <numFmt numFmtId="209" formatCode="d/\ mmmm\ yyyy"/>
    <numFmt numFmtId="210" formatCode="###0;\-###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167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/>
    </xf>
    <xf numFmtId="175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67" fontId="0" fillId="0" borderId="0" xfId="0" applyNumberFormat="1" applyBorder="1" applyAlignment="1">
      <alignment horizontal="right"/>
    </xf>
    <xf numFmtId="175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175" fontId="1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17" fontId="0" fillId="0" borderId="9" xfId="0" applyNumberForma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9" xfId="0" applyNumberFormat="1" applyBorder="1" applyAlignment="1">
      <alignment/>
    </xf>
    <xf numFmtId="18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Continuous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8" fillId="0" borderId="15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177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8" fontId="0" fillId="0" borderId="0" xfId="0" applyNumberFormat="1" applyFill="1" applyAlignment="1">
      <alignment/>
    </xf>
    <xf numFmtId="0" fontId="6" fillId="0" borderId="9" xfId="0" applyFont="1" applyFill="1" applyBorder="1" applyAlignment="1">
      <alignment wrapText="1"/>
    </xf>
    <xf numFmtId="180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8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75" fontId="0" fillId="0" borderId="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9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2" borderId="2" xfId="18" applyFont="1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175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/>
    </xf>
    <xf numFmtId="16" fontId="1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75" fontId="1" fillId="0" borderId="0" xfId="0" applyNumberFormat="1" applyFont="1" applyAlignment="1">
      <alignment wrapText="1"/>
    </xf>
    <xf numFmtId="3" fontId="0" fillId="0" borderId="0" xfId="0" applyNumberFormat="1" applyAlignment="1">
      <alignment horizontal="right" wrapText="1"/>
    </xf>
    <xf numFmtId="175" fontId="0" fillId="0" borderId="0" xfId="0" applyNumberFormat="1" applyAlignment="1">
      <alignment wrapText="1"/>
    </xf>
    <xf numFmtId="175" fontId="0" fillId="0" borderId="0" xfId="0" applyNumberFormat="1" applyFont="1" applyAlignment="1">
      <alignment horizontal="right" wrapText="1"/>
    </xf>
    <xf numFmtId="0" fontId="1" fillId="0" borderId="9" xfId="0" applyFont="1" applyBorder="1" applyAlignment="1">
      <alignment wrapText="1"/>
    </xf>
    <xf numFmtId="175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175" fontId="0" fillId="0" borderId="0" xfId="0" applyNumberFormat="1" applyBorder="1" applyAlignment="1">
      <alignment wrapText="1"/>
    </xf>
    <xf numFmtId="0" fontId="3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2" fillId="2" borderId="2" xfId="18" applyFont="1" applyFill="1" applyBorder="1" applyAlignment="1" applyProtection="1">
      <alignment horizontal="left"/>
      <protection hidden="1"/>
    </xf>
    <xf numFmtId="0" fontId="12" fillId="2" borderId="13" xfId="18" applyFont="1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centerContinuous"/>
      <protection hidden="1"/>
    </xf>
    <xf numFmtId="0" fontId="13" fillId="2" borderId="9" xfId="0" applyFont="1" applyFill="1" applyBorder="1" applyAlignment="1" applyProtection="1">
      <alignment horizontal="centerContinuous"/>
      <protection hidden="1"/>
    </xf>
    <xf numFmtId="0" fontId="10" fillId="2" borderId="1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49" fontId="0" fillId="0" borderId="10" xfId="0" applyNumberFormat="1" applyFill="1" applyBorder="1" applyAlignment="1" applyProtection="1">
      <alignment horizontal="left"/>
      <protection hidden="1"/>
    </xf>
    <xf numFmtId="49" fontId="0" fillId="0" borderId="11" xfId="0" applyNumberFormat="1" applyFill="1" applyBorder="1" applyAlignment="1" applyProtection="1">
      <alignment horizontal="left"/>
      <protection hidden="1"/>
    </xf>
    <xf numFmtId="209" fontId="0" fillId="0" borderId="6" xfId="0" applyNumberFormat="1" applyFont="1" applyFill="1" applyBorder="1" applyAlignment="1" applyProtection="1">
      <alignment horizontal="left"/>
      <protection hidden="1"/>
    </xf>
    <xf numFmtId="209" fontId="0" fillId="0" borderId="14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9" xfId="0" applyNumberFormat="1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9" xfId="0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14400"/>
          <a:ext cx="13716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2</xdr:col>
      <xdr:colOff>666750</xdr:colOff>
      <xdr:row>25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3629025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3</xdr:col>
      <xdr:colOff>0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3629025"/>
          <a:ext cx="13716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666750</xdr:colOff>
      <xdr:row>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914400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3</xdr:col>
      <xdr:colOff>0</xdr:colOff>
      <xdr:row>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0" y="914400"/>
          <a:ext cx="13716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3</xdr:col>
      <xdr:colOff>0</xdr:colOff>
      <xdr:row>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752475"/>
          <a:ext cx="14478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2</xdr:col>
      <xdr:colOff>676275</xdr:colOff>
      <xdr:row>25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3467100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3</xdr:col>
      <xdr:colOff>0</xdr:colOff>
      <xdr:row>25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525" y="3467100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188" customWidth="1"/>
    <col min="2" max="4" width="11.8515625" style="188" customWidth="1"/>
    <col min="5" max="5" width="12.421875" style="188" customWidth="1"/>
    <col min="6" max="8" width="11.8515625" style="188" customWidth="1"/>
    <col min="9" max="16384" width="11.421875" style="188" customWidth="1"/>
  </cols>
  <sheetData>
    <row r="1" spans="1:8" ht="15">
      <c r="A1" s="215" t="s">
        <v>190</v>
      </c>
      <c r="B1" s="216"/>
      <c r="C1" s="216"/>
      <c r="D1" s="216"/>
      <c r="E1" s="216"/>
      <c r="F1" s="216"/>
      <c r="G1" s="216"/>
      <c r="H1" s="187"/>
    </row>
    <row r="2" spans="1:8" ht="12.75">
      <c r="A2" s="216" t="s">
        <v>191</v>
      </c>
      <c r="B2" s="216"/>
      <c r="C2" s="216"/>
      <c r="D2" s="216"/>
      <c r="E2" s="216"/>
      <c r="F2" s="216"/>
      <c r="G2" s="216"/>
      <c r="H2" s="187"/>
    </row>
    <row r="3" spans="1:8" ht="12.75">
      <c r="A3" s="189" t="s">
        <v>192</v>
      </c>
      <c r="B3" s="189"/>
      <c r="C3" s="216"/>
      <c r="D3" s="216"/>
      <c r="E3" s="216"/>
      <c r="F3" s="216"/>
      <c r="G3" s="216"/>
      <c r="H3" s="187"/>
    </row>
    <row r="4" spans="1:8" ht="12.75">
      <c r="A4" s="190" t="s">
        <v>193</v>
      </c>
      <c r="B4" s="191" t="s">
        <v>194</v>
      </c>
      <c r="C4" s="191"/>
      <c r="D4" s="249"/>
      <c r="E4" s="191" t="s">
        <v>195</v>
      </c>
      <c r="F4" s="191" t="s">
        <v>196</v>
      </c>
      <c r="G4" s="191"/>
      <c r="H4" s="249"/>
    </row>
    <row r="5" spans="1:8" ht="12.75">
      <c r="A5" s="250" t="s">
        <v>197</v>
      </c>
      <c r="B5" s="251" t="s">
        <v>198</v>
      </c>
      <c r="C5" s="251"/>
      <c r="D5" s="187"/>
      <c r="E5" s="251" t="s">
        <v>197</v>
      </c>
      <c r="F5" s="251" t="s">
        <v>199</v>
      </c>
      <c r="G5" s="251"/>
      <c r="H5" s="187"/>
    </row>
    <row r="6" spans="1:8" ht="12.75">
      <c r="A6" s="250" t="s">
        <v>200</v>
      </c>
      <c r="B6" s="252" t="s">
        <v>201</v>
      </c>
      <c r="C6" s="251"/>
      <c r="D6" s="187"/>
      <c r="E6" s="251" t="s">
        <v>200</v>
      </c>
      <c r="F6" s="252" t="s">
        <v>202</v>
      </c>
      <c r="G6" s="253"/>
      <c r="H6" s="187"/>
    </row>
    <row r="7" spans="1:8" ht="12.75">
      <c r="A7" s="250" t="s">
        <v>203</v>
      </c>
      <c r="B7" s="252" t="s">
        <v>204</v>
      </c>
      <c r="C7" s="251"/>
      <c r="D7" s="187"/>
      <c r="E7" s="251" t="s">
        <v>203</v>
      </c>
      <c r="F7" s="252" t="s">
        <v>205</v>
      </c>
      <c r="G7" s="253"/>
      <c r="H7" s="187"/>
    </row>
    <row r="8" spans="1:8" ht="12.75">
      <c r="A8" s="254" t="s">
        <v>206</v>
      </c>
      <c r="B8" s="255" t="s">
        <v>207</v>
      </c>
      <c r="C8" s="255"/>
      <c r="D8" s="256"/>
      <c r="E8" s="257" t="s">
        <v>206</v>
      </c>
      <c r="F8" s="255" t="s">
        <v>208</v>
      </c>
      <c r="G8" s="255"/>
      <c r="H8" s="256"/>
    </row>
    <row r="9" spans="1:8" ht="12.75">
      <c r="A9" s="190"/>
      <c r="B9" s="191"/>
      <c r="C9" s="191"/>
      <c r="D9" s="191"/>
      <c r="E9" s="191"/>
      <c r="F9" s="191"/>
      <c r="G9" s="191"/>
      <c r="H9" s="249"/>
    </row>
    <row r="10" spans="1:8" ht="12.75">
      <c r="A10" s="258" t="s">
        <v>209</v>
      </c>
      <c r="B10" s="251"/>
      <c r="C10" s="251"/>
      <c r="D10" s="251"/>
      <c r="E10" s="251"/>
      <c r="F10" s="251"/>
      <c r="G10" s="251"/>
      <c r="H10" s="187"/>
    </row>
    <row r="11" spans="1:8" ht="18">
      <c r="A11" s="258" t="s">
        <v>217</v>
      </c>
      <c r="B11" s="251"/>
      <c r="C11" s="259"/>
      <c r="D11" s="259"/>
      <c r="E11" s="259"/>
      <c r="F11" s="259"/>
      <c r="G11" s="259"/>
      <c r="H11" s="260"/>
    </row>
    <row r="12" spans="1:8" ht="18">
      <c r="A12" s="261" t="s">
        <v>210</v>
      </c>
      <c r="B12" s="251"/>
      <c r="C12" s="259"/>
      <c r="D12" s="259"/>
      <c r="E12" s="259"/>
      <c r="F12" s="259"/>
      <c r="G12" s="259"/>
      <c r="H12" s="260"/>
    </row>
    <row r="13" spans="1:8" ht="15">
      <c r="A13" s="261">
        <v>2005</v>
      </c>
      <c r="B13" s="262"/>
      <c r="C13" s="262"/>
      <c r="D13" s="262"/>
      <c r="E13" s="262"/>
      <c r="F13" s="262"/>
      <c r="G13" s="262"/>
      <c r="H13" s="263"/>
    </row>
    <row r="14" spans="1:8" ht="12.75">
      <c r="A14" s="250"/>
      <c r="B14" s="262"/>
      <c r="C14" s="262"/>
      <c r="D14" s="262"/>
      <c r="E14" s="262"/>
      <c r="F14" s="262"/>
      <c r="G14" s="262"/>
      <c r="H14" s="263"/>
    </row>
    <row r="15" spans="1:8" ht="12.75">
      <c r="A15" s="250" t="s">
        <v>211</v>
      </c>
      <c r="B15" s="262"/>
      <c r="C15" s="216"/>
      <c r="D15" s="216"/>
      <c r="E15" s="216"/>
      <c r="F15" s="216"/>
      <c r="G15" s="262" t="s">
        <v>212</v>
      </c>
      <c r="H15" s="187"/>
    </row>
    <row r="16" spans="1:8" ht="12.75">
      <c r="A16" s="190" t="s">
        <v>200</v>
      </c>
      <c r="B16" s="264" t="s">
        <v>213</v>
      </c>
      <c r="C16" s="264"/>
      <c r="D16" s="264"/>
      <c r="E16" s="265"/>
      <c r="F16" s="216"/>
      <c r="G16" s="266">
        <v>39051</v>
      </c>
      <c r="H16" s="267"/>
    </row>
    <row r="17" spans="1:8" ht="12.75">
      <c r="A17" s="250" t="s">
        <v>203</v>
      </c>
      <c r="B17" s="268" t="s">
        <v>214</v>
      </c>
      <c r="C17" s="268"/>
      <c r="D17" s="268"/>
      <c r="E17" s="269"/>
      <c r="F17" s="251"/>
      <c r="G17" s="262"/>
      <c r="H17" s="187"/>
    </row>
    <row r="18" spans="1:8" ht="12.75">
      <c r="A18" s="254" t="s">
        <v>206</v>
      </c>
      <c r="B18" s="270" t="s">
        <v>215</v>
      </c>
      <c r="C18" s="270"/>
      <c r="D18" s="270"/>
      <c r="E18" s="271"/>
      <c r="F18" s="262"/>
      <c r="G18" s="262"/>
      <c r="H18" s="263"/>
    </row>
    <row r="19" spans="1:8" ht="12.75">
      <c r="A19" s="250"/>
      <c r="B19" s="251"/>
      <c r="C19" s="262"/>
      <c r="D19" s="262"/>
      <c r="E19" s="262"/>
      <c r="F19" s="262"/>
      <c r="G19" s="262"/>
      <c r="H19" s="263"/>
    </row>
    <row r="20" spans="1:8" ht="38.25" customHeight="1">
      <c r="A20" s="272" t="s">
        <v>216</v>
      </c>
      <c r="B20" s="272"/>
      <c r="C20" s="272"/>
      <c r="D20" s="272"/>
      <c r="E20" s="272"/>
      <c r="F20" s="272"/>
      <c r="G20" s="272"/>
      <c r="H20" s="273"/>
    </row>
    <row r="21" spans="1:8" ht="12.75">
      <c r="A21" s="257"/>
      <c r="B21" s="257"/>
      <c r="C21" s="274"/>
      <c r="D21" s="274"/>
      <c r="E21" s="274"/>
      <c r="F21" s="274"/>
      <c r="G21" s="274"/>
      <c r="H21" s="275"/>
    </row>
    <row r="22" spans="2:8" ht="12.75">
      <c r="B22" s="276"/>
      <c r="C22" s="276"/>
      <c r="D22" s="276"/>
      <c r="E22" s="276"/>
      <c r="F22" s="276"/>
      <c r="G22" s="276"/>
      <c r="H22" s="276"/>
    </row>
  </sheetData>
  <sheetProtection password="C3F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53"/>
  <sheetViews>
    <sheetView workbookViewId="0" topLeftCell="A1">
      <selection activeCell="A1" sqref="A1:I1"/>
    </sheetView>
  </sheetViews>
  <sheetFormatPr defaultColWidth="11.421875" defaultRowHeight="12.75"/>
  <cols>
    <col min="1" max="1" width="25.140625" style="0" customWidth="1"/>
    <col min="2" max="2" width="10.421875" style="0" hidden="1" customWidth="1"/>
    <col min="3" max="12" width="9.7109375" style="0" customWidth="1"/>
  </cols>
  <sheetData>
    <row r="1" spans="1:9" s="31" customFormat="1" ht="12.75">
      <c r="A1" s="237" t="s">
        <v>174</v>
      </c>
      <c r="B1" s="237"/>
      <c r="C1" s="237"/>
      <c r="D1" s="237"/>
      <c r="E1" s="237"/>
      <c r="F1" s="237"/>
      <c r="G1" s="237"/>
      <c r="H1" s="237"/>
      <c r="I1" s="237"/>
    </row>
    <row r="3" spans="1:11" ht="12.75">
      <c r="A3" s="229" t="s">
        <v>31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6" ht="6.75" customHeight="1">
      <c r="A4" s="25"/>
      <c r="B4" s="25"/>
      <c r="C4" s="25"/>
      <c r="D4" s="25"/>
      <c r="E4" s="25"/>
      <c r="F4" s="25"/>
    </row>
    <row r="5" spans="1:12" ht="12.75">
      <c r="A5" s="48"/>
      <c r="C5" s="59"/>
      <c r="D5" s="35"/>
      <c r="E5" s="35"/>
      <c r="F5" s="35"/>
      <c r="G5" s="35"/>
      <c r="H5" s="35"/>
      <c r="I5" s="35"/>
      <c r="J5" s="35"/>
      <c r="K5" s="35"/>
      <c r="L5" s="35"/>
    </row>
    <row r="6" spans="1:17" ht="12.75">
      <c r="A6" s="50" t="s">
        <v>103</v>
      </c>
      <c r="C6" s="236" t="s">
        <v>183</v>
      </c>
      <c r="D6" s="236"/>
      <c r="E6" s="236"/>
      <c r="F6" s="236"/>
      <c r="G6" s="236"/>
      <c r="H6" s="236"/>
      <c r="I6" s="236"/>
      <c r="J6" s="236"/>
      <c r="K6" s="236"/>
      <c r="L6" s="236"/>
      <c r="M6" s="24"/>
      <c r="N6" s="24"/>
      <c r="O6" s="24"/>
      <c r="P6" s="24"/>
      <c r="Q6" s="24"/>
    </row>
    <row r="7" spans="1:12" ht="14.25">
      <c r="A7" s="50" t="s">
        <v>104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26" ht="12.75">
      <c r="A8" s="56"/>
      <c r="B8" s="6"/>
      <c r="C8" s="39">
        <v>1996</v>
      </c>
      <c r="D8" s="39">
        <v>1997</v>
      </c>
      <c r="E8" s="39">
        <v>1998</v>
      </c>
      <c r="F8" s="39">
        <v>1999</v>
      </c>
      <c r="G8" s="39">
        <v>2000</v>
      </c>
      <c r="H8" s="39">
        <v>2001</v>
      </c>
      <c r="I8" s="39">
        <v>2002</v>
      </c>
      <c r="J8" s="39">
        <v>2003</v>
      </c>
      <c r="K8" s="39">
        <v>2004</v>
      </c>
      <c r="L8" s="39">
        <v>2005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23"/>
      <c r="D9" s="23"/>
      <c r="E9" s="23"/>
      <c r="F9" s="23"/>
      <c r="G9" s="23"/>
      <c r="H9" s="23"/>
      <c r="I9" s="23"/>
      <c r="J9" s="23"/>
      <c r="K9" s="23"/>
      <c r="L9" s="2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12" ht="12.75">
      <c r="A10" s="3">
        <v>15</v>
      </c>
      <c r="C10" s="5">
        <v>1.2</v>
      </c>
      <c r="D10" s="93">
        <v>2.4</v>
      </c>
      <c r="E10" s="93">
        <v>1.5</v>
      </c>
      <c r="F10" s="93">
        <v>1.2</v>
      </c>
      <c r="G10" s="93">
        <v>2.619</v>
      </c>
      <c r="H10" s="95">
        <v>3.971</v>
      </c>
      <c r="I10" s="95">
        <v>4.3</v>
      </c>
      <c r="J10" s="95">
        <v>3</v>
      </c>
      <c r="K10" s="95">
        <v>1.8</v>
      </c>
      <c r="L10" s="95">
        <v>2.7</v>
      </c>
    </row>
    <row r="11" spans="1:12" ht="12.75">
      <c r="A11" s="3">
        <v>16</v>
      </c>
      <c r="C11" s="93">
        <v>5.7</v>
      </c>
      <c r="D11" s="93">
        <v>4.3</v>
      </c>
      <c r="E11" s="93">
        <v>4.3</v>
      </c>
      <c r="F11" s="93">
        <v>5.3</v>
      </c>
      <c r="G11" s="93">
        <v>7.245</v>
      </c>
      <c r="H11" s="95">
        <v>6.959</v>
      </c>
      <c r="I11" s="95">
        <v>6.7</v>
      </c>
      <c r="J11" s="95">
        <v>4.7</v>
      </c>
      <c r="K11" s="95">
        <v>6.1</v>
      </c>
      <c r="L11" s="95">
        <v>5.7</v>
      </c>
    </row>
    <row r="12" spans="1:12" ht="12.75">
      <c r="A12" s="3">
        <v>17</v>
      </c>
      <c r="C12" s="93">
        <v>9.5</v>
      </c>
      <c r="D12" s="93">
        <v>10.6</v>
      </c>
      <c r="E12" s="93">
        <v>8.9</v>
      </c>
      <c r="F12" s="93">
        <v>9.6</v>
      </c>
      <c r="G12" s="93">
        <v>12.244</v>
      </c>
      <c r="H12" s="95">
        <v>13.655</v>
      </c>
      <c r="I12" s="95">
        <v>10.8</v>
      </c>
      <c r="J12" s="95">
        <v>10.2</v>
      </c>
      <c r="K12" s="95">
        <v>9.7</v>
      </c>
      <c r="L12" s="95">
        <v>8.2</v>
      </c>
    </row>
    <row r="13" spans="1:12" ht="12.75">
      <c r="A13" s="3">
        <v>18</v>
      </c>
      <c r="C13" s="93">
        <v>19.7</v>
      </c>
      <c r="D13" s="93">
        <v>18</v>
      </c>
      <c r="E13" s="93">
        <v>21.9</v>
      </c>
      <c r="F13" s="93">
        <v>14.8</v>
      </c>
      <c r="G13" s="93">
        <v>20.643</v>
      </c>
      <c r="H13" s="95">
        <v>23.788</v>
      </c>
      <c r="I13" s="95">
        <v>19.7</v>
      </c>
      <c r="J13" s="95">
        <v>19.9</v>
      </c>
      <c r="K13" s="95">
        <v>21.3</v>
      </c>
      <c r="L13" s="95">
        <v>19.4</v>
      </c>
    </row>
    <row r="14" spans="1:12" ht="12.75">
      <c r="A14" s="3">
        <v>19</v>
      </c>
      <c r="C14" s="93">
        <v>29.6</v>
      </c>
      <c r="D14" s="93">
        <v>27.5</v>
      </c>
      <c r="E14" s="93">
        <v>29.7</v>
      </c>
      <c r="F14" s="93">
        <v>28.3</v>
      </c>
      <c r="G14" s="93">
        <v>33.642</v>
      </c>
      <c r="H14" s="95">
        <v>31.591</v>
      </c>
      <c r="I14" s="95">
        <v>32.3</v>
      </c>
      <c r="J14" s="95">
        <v>32.2</v>
      </c>
      <c r="K14" s="95">
        <v>27.2</v>
      </c>
      <c r="L14" s="95">
        <v>28.5</v>
      </c>
    </row>
    <row r="15" ht="12.75">
      <c r="A15" s="3"/>
    </row>
    <row r="16" spans="1:12" ht="12.75">
      <c r="A16" s="3">
        <v>20</v>
      </c>
      <c r="C16" s="5">
        <v>40.9</v>
      </c>
      <c r="D16" s="93">
        <v>35.7</v>
      </c>
      <c r="E16" s="93">
        <v>43.8</v>
      </c>
      <c r="F16" s="93">
        <v>34</v>
      </c>
      <c r="G16" s="93">
        <v>41.014</v>
      </c>
      <c r="H16" s="95">
        <v>38.11</v>
      </c>
      <c r="I16" s="95">
        <v>33</v>
      </c>
      <c r="J16" s="95">
        <v>36.6</v>
      </c>
      <c r="K16" s="95">
        <v>30.9</v>
      </c>
      <c r="L16" s="95">
        <v>32</v>
      </c>
    </row>
    <row r="17" spans="1:12" ht="12.75">
      <c r="A17" s="3">
        <v>21</v>
      </c>
      <c r="C17" s="93">
        <v>46.7</v>
      </c>
      <c r="D17" s="93">
        <v>46.6</v>
      </c>
      <c r="E17" s="93">
        <v>40.2</v>
      </c>
      <c r="F17" s="93">
        <v>42.7</v>
      </c>
      <c r="G17" s="93">
        <v>46.008</v>
      </c>
      <c r="H17" s="95">
        <v>47.499</v>
      </c>
      <c r="I17" s="95">
        <v>39.9</v>
      </c>
      <c r="J17" s="95">
        <v>37.7</v>
      </c>
      <c r="K17" s="95">
        <v>41.5</v>
      </c>
      <c r="L17" s="95">
        <v>35.6</v>
      </c>
    </row>
    <row r="18" spans="1:12" ht="12.75">
      <c r="A18" s="3">
        <v>22</v>
      </c>
      <c r="C18" s="93">
        <v>55</v>
      </c>
      <c r="D18" s="93">
        <v>52.9</v>
      </c>
      <c r="E18" s="93">
        <v>48.8</v>
      </c>
      <c r="F18" s="93">
        <v>49.3</v>
      </c>
      <c r="G18" s="93">
        <v>47.6</v>
      </c>
      <c r="H18" s="95">
        <v>47.601</v>
      </c>
      <c r="I18" s="95">
        <v>46.5</v>
      </c>
      <c r="J18" s="95">
        <v>41.8</v>
      </c>
      <c r="K18" s="95">
        <v>41.7</v>
      </c>
      <c r="L18" s="95">
        <v>39.9</v>
      </c>
    </row>
    <row r="19" spans="1:12" ht="12.75">
      <c r="A19" s="3">
        <v>23</v>
      </c>
      <c r="C19" s="93">
        <v>55.1</v>
      </c>
      <c r="D19" s="93">
        <v>53.3</v>
      </c>
      <c r="E19" s="93">
        <v>53.7</v>
      </c>
      <c r="F19" s="93">
        <v>52</v>
      </c>
      <c r="G19" s="93">
        <v>54.6</v>
      </c>
      <c r="H19" s="95">
        <v>51.724</v>
      </c>
      <c r="I19" s="95">
        <v>47.4</v>
      </c>
      <c r="J19" s="95">
        <v>48.7</v>
      </c>
      <c r="K19" s="95">
        <v>46.3</v>
      </c>
      <c r="L19" s="95">
        <v>44.8</v>
      </c>
    </row>
    <row r="20" spans="1:12" ht="12.75">
      <c r="A20" s="3">
        <v>24</v>
      </c>
      <c r="C20" s="93">
        <v>56.6</v>
      </c>
      <c r="D20" s="93">
        <v>58.2</v>
      </c>
      <c r="E20" s="93">
        <v>58.1</v>
      </c>
      <c r="F20" s="93">
        <v>57.1</v>
      </c>
      <c r="G20" s="93">
        <v>55.5</v>
      </c>
      <c r="H20" s="95">
        <v>54.192</v>
      </c>
      <c r="I20" s="95">
        <v>54.6</v>
      </c>
      <c r="J20" s="95">
        <v>55.1</v>
      </c>
      <c r="K20" s="95">
        <v>49.9</v>
      </c>
      <c r="L20" s="95">
        <v>48.1</v>
      </c>
    </row>
    <row r="21" ht="12.75">
      <c r="A21" s="3"/>
    </row>
    <row r="22" spans="1:12" ht="12.75">
      <c r="A22" s="3">
        <v>25</v>
      </c>
      <c r="C22" s="5">
        <v>57.7</v>
      </c>
      <c r="D22" s="93">
        <v>60</v>
      </c>
      <c r="E22" s="93">
        <v>65.1</v>
      </c>
      <c r="F22" s="93">
        <v>60.7</v>
      </c>
      <c r="G22" s="93">
        <v>59.9</v>
      </c>
      <c r="H22" s="95">
        <v>52.975</v>
      </c>
      <c r="I22" s="95">
        <v>57.5</v>
      </c>
      <c r="J22" s="95">
        <v>57.8</v>
      </c>
      <c r="K22" s="95">
        <v>50.3</v>
      </c>
      <c r="L22" s="95">
        <v>53.7</v>
      </c>
    </row>
    <row r="23" spans="1:12" ht="12.75">
      <c r="A23" s="3">
        <v>26</v>
      </c>
      <c r="C23" s="93">
        <v>63.6</v>
      </c>
      <c r="D23" s="93">
        <v>64.5</v>
      </c>
      <c r="E23" s="93">
        <v>61.3</v>
      </c>
      <c r="F23" s="93">
        <v>65.2</v>
      </c>
      <c r="G23" s="93">
        <v>63.5</v>
      </c>
      <c r="H23" s="95">
        <v>59.841</v>
      </c>
      <c r="I23" s="95">
        <v>60.7</v>
      </c>
      <c r="J23" s="95">
        <v>56.9</v>
      </c>
      <c r="K23" s="95">
        <v>58.3</v>
      </c>
      <c r="L23" s="95">
        <v>59.9</v>
      </c>
    </row>
    <row r="24" spans="1:12" ht="12.75">
      <c r="A24" s="3">
        <v>27</v>
      </c>
      <c r="C24" s="93">
        <v>65.5</v>
      </c>
      <c r="D24" s="93">
        <v>69.4</v>
      </c>
      <c r="E24" s="93">
        <v>69.1</v>
      </c>
      <c r="F24" s="93">
        <v>60.9</v>
      </c>
      <c r="G24" s="93">
        <v>64.6</v>
      </c>
      <c r="H24" s="95">
        <v>62.383</v>
      </c>
      <c r="I24" s="95">
        <v>57.1</v>
      </c>
      <c r="J24" s="95">
        <v>57.7</v>
      </c>
      <c r="K24" s="95">
        <v>62.8</v>
      </c>
      <c r="L24" s="95">
        <v>60.3</v>
      </c>
    </row>
    <row r="25" spans="1:12" ht="12.75">
      <c r="A25" s="3">
        <v>28</v>
      </c>
      <c r="C25" s="93">
        <v>72.2</v>
      </c>
      <c r="D25" s="93">
        <v>67.3</v>
      </c>
      <c r="E25" s="93">
        <v>65.8</v>
      </c>
      <c r="F25" s="93">
        <v>65.5</v>
      </c>
      <c r="G25" s="93">
        <v>67.6</v>
      </c>
      <c r="H25" s="95">
        <v>62.649</v>
      </c>
      <c r="I25" s="95">
        <v>68.5</v>
      </c>
      <c r="J25" s="95">
        <v>65.6</v>
      </c>
      <c r="K25" s="95">
        <v>64.7</v>
      </c>
      <c r="L25" s="95">
        <v>62.6</v>
      </c>
    </row>
    <row r="26" spans="1:12" ht="12.75">
      <c r="A26" s="24">
        <v>29</v>
      </c>
      <c r="C26" s="93">
        <v>70.9</v>
      </c>
      <c r="D26" s="93">
        <v>74.3</v>
      </c>
      <c r="E26" s="93">
        <v>69.4</v>
      </c>
      <c r="F26" s="93">
        <v>71.3</v>
      </c>
      <c r="G26" s="93">
        <v>70.6</v>
      </c>
      <c r="H26" s="95">
        <v>68.443</v>
      </c>
      <c r="I26" s="95">
        <v>62.6</v>
      </c>
      <c r="J26" s="95">
        <v>70.3</v>
      </c>
      <c r="K26" s="95">
        <v>69.8</v>
      </c>
      <c r="L26" s="177">
        <v>69.2</v>
      </c>
    </row>
    <row r="27" spans="1:11" ht="12.75">
      <c r="A27" s="24"/>
      <c r="C27" s="93"/>
      <c r="D27" s="93"/>
      <c r="E27" s="93"/>
      <c r="F27" s="93"/>
      <c r="G27" s="93"/>
      <c r="H27" s="95"/>
      <c r="I27" s="95"/>
      <c r="J27" s="95"/>
      <c r="K27" s="95"/>
    </row>
    <row r="28" spans="1:12" ht="12.75">
      <c r="A28" s="24">
        <v>30</v>
      </c>
      <c r="B28" s="62">
        <v>6959</v>
      </c>
      <c r="C28" s="5">
        <v>82.2</v>
      </c>
      <c r="D28" s="93">
        <v>79.2</v>
      </c>
      <c r="E28" s="93">
        <v>75.3</v>
      </c>
      <c r="F28" s="93">
        <v>74.4</v>
      </c>
      <c r="G28" s="93">
        <v>68</v>
      </c>
      <c r="H28" s="95">
        <v>69.877</v>
      </c>
      <c r="I28" s="95">
        <v>71</v>
      </c>
      <c r="J28" s="95">
        <v>70.4</v>
      </c>
      <c r="K28" s="95">
        <v>71.9</v>
      </c>
      <c r="L28" s="95">
        <v>72.6</v>
      </c>
    </row>
    <row r="29" spans="1:12" ht="12.75">
      <c r="A29" s="24">
        <v>31</v>
      </c>
      <c r="C29" s="5">
        <v>78.5</v>
      </c>
      <c r="D29" s="93">
        <v>81</v>
      </c>
      <c r="E29" s="93">
        <v>76.4</v>
      </c>
      <c r="F29" s="93">
        <v>75.3</v>
      </c>
      <c r="G29" s="93">
        <v>74.2</v>
      </c>
      <c r="H29" s="95">
        <v>70.606</v>
      </c>
      <c r="I29" s="95">
        <v>72</v>
      </c>
      <c r="J29" s="95">
        <v>73.6</v>
      </c>
      <c r="K29" s="95">
        <v>70.7</v>
      </c>
      <c r="L29" s="95">
        <v>78.8</v>
      </c>
    </row>
    <row r="30" spans="1:12" ht="12.75">
      <c r="A30" s="24">
        <v>32</v>
      </c>
      <c r="B30" s="65">
        <v>15916</v>
      </c>
      <c r="C30" s="93">
        <v>76.5</v>
      </c>
      <c r="D30" s="93">
        <v>79.4</v>
      </c>
      <c r="E30" s="93">
        <v>72.4</v>
      </c>
      <c r="F30" s="93">
        <v>69.2</v>
      </c>
      <c r="G30" s="93">
        <v>72.9</v>
      </c>
      <c r="H30" s="95">
        <v>70.79</v>
      </c>
      <c r="I30" s="95">
        <v>65.2</v>
      </c>
      <c r="J30" s="95">
        <v>75.4</v>
      </c>
      <c r="K30" s="95">
        <v>75</v>
      </c>
      <c r="L30" s="95">
        <v>76.6</v>
      </c>
    </row>
    <row r="31" spans="1:12" ht="12.75">
      <c r="A31" s="24">
        <v>33</v>
      </c>
      <c r="C31" s="93">
        <v>64.4</v>
      </c>
      <c r="D31" s="93">
        <v>71.2</v>
      </c>
      <c r="E31" s="93">
        <v>67.5</v>
      </c>
      <c r="F31" s="93">
        <v>67.5</v>
      </c>
      <c r="G31" s="93">
        <v>68.1</v>
      </c>
      <c r="H31" s="95">
        <v>68.128</v>
      </c>
      <c r="I31" s="95">
        <v>65.7</v>
      </c>
      <c r="J31" s="95">
        <v>66.3</v>
      </c>
      <c r="K31" s="95">
        <v>77.6</v>
      </c>
      <c r="L31" s="95">
        <v>79.1</v>
      </c>
    </row>
    <row r="32" spans="1:12" ht="12.75">
      <c r="A32" s="24">
        <v>34</v>
      </c>
      <c r="B32" s="65">
        <v>18058</v>
      </c>
      <c r="C32" s="93">
        <v>58.8</v>
      </c>
      <c r="D32" s="93">
        <v>64.5</v>
      </c>
      <c r="E32" s="93">
        <v>59.5</v>
      </c>
      <c r="F32" s="93">
        <v>68.1</v>
      </c>
      <c r="G32" s="93">
        <v>61.1</v>
      </c>
      <c r="H32" s="95">
        <v>62.035</v>
      </c>
      <c r="I32" s="95">
        <v>63.4</v>
      </c>
      <c r="J32" s="95">
        <v>66.8</v>
      </c>
      <c r="K32" s="95">
        <v>67.5</v>
      </c>
      <c r="L32" s="177">
        <v>69.9</v>
      </c>
    </row>
    <row r="33" spans="1:12" ht="12.75">
      <c r="A33" s="24"/>
      <c r="L33" s="95"/>
    </row>
    <row r="34" spans="1:12" ht="12.75">
      <c r="A34" s="24">
        <v>35</v>
      </c>
      <c r="B34" s="64">
        <f>SUM(B30-B32)</f>
        <v>-2142</v>
      </c>
      <c r="C34" s="93">
        <v>50.7</v>
      </c>
      <c r="D34" s="93">
        <v>55.8</v>
      </c>
      <c r="E34" s="93">
        <v>55</v>
      </c>
      <c r="F34" s="93">
        <v>54.4</v>
      </c>
      <c r="G34" s="93">
        <v>54.5</v>
      </c>
      <c r="H34" s="95">
        <v>54.636</v>
      </c>
      <c r="I34" s="95">
        <v>58.7</v>
      </c>
      <c r="J34" s="95">
        <v>59.6</v>
      </c>
      <c r="K34" s="95">
        <v>60.8</v>
      </c>
      <c r="L34" s="95">
        <v>66.8</v>
      </c>
    </row>
    <row r="35" spans="1:12" ht="12.75">
      <c r="A35" s="24">
        <v>36</v>
      </c>
      <c r="C35" s="93">
        <v>41.5</v>
      </c>
      <c r="D35" s="93">
        <v>46.1</v>
      </c>
      <c r="E35" s="93">
        <v>47.2</v>
      </c>
      <c r="F35" s="93">
        <v>48.9</v>
      </c>
      <c r="G35" s="93">
        <v>46.3</v>
      </c>
      <c r="H35" s="95">
        <v>46.368</v>
      </c>
      <c r="I35" s="95">
        <v>49.5</v>
      </c>
      <c r="J35" s="95">
        <v>51.1</v>
      </c>
      <c r="K35" s="95">
        <v>52.6</v>
      </c>
      <c r="L35" s="95">
        <v>54</v>
      </c>
    </row>
    <row r="36" spans="1:12" ht="12.75">
      <c r="A36" s="3">
        <v>37</v>
      </c>
      <c r="C36" s="93">
        <v>35.6</v>
      </c>
      <c r="D36" s="93">
        <v>37.8</v>
      </c>
      <c r="E36" s="93">
        <v>37.8</v>
      </c>
      <c r="F36" s="93">
        <v>38.2</v>
      </c>
      <c r="G36" s="93">
        <v>36.2</v>
      </c>
      <c r="H36" s="95">
        <v>37.636</v>
      </c>
      <c r="I36" s="95">
        <v>40.5</v>
      </c>
      <c r="J36" s="95">
        <v>43.3</v>
      </c>
      <c r="K36" s="95">
        <v>45.2</v>
      </c>
      <c r="L36" s="95">
        <v>45</v>
      </c>
    </row>
    <row r="37" spans="1:12" ht="12.75">
      <c r="A37" s="3">
        <v>38</v>
      </c>
      <c r="C37" s="93">
        <v>26.9</v>
      </c>
      <c r="D37" s="93">
        <v>30.4</v>
      </c>
      <c r="E37" s="93">
        <v>30.9</v>
      </c>
      <c r="F37" s="93">
        <v>31.5</v>
      </c>
      <c r="G37" s="93">
        <v>27.5</v>
      </c>
      <c r="H37" s="95">
        <v>28.736</v>
      </c>
      <c r="I37" s="95">
        <v>30.2</v>
      </c>
      <c r="J37" s="95">
        <v>29.7</v>
      </c>
      <c r="K37" s="95">
        <v>34.1</v>
      </c>
      <c r="L37" s="95">
        <v>36.6</v>
      </c>
    </row>
    <row r="38" spans="1:12" ht="12.75">
      <c r="A38" s="3">
        <v>39</v>
      </c>
      <c r="C38" s="93">
        <v>19.5</v>
      </c>
      <c r="D38" s="93">
        <v>22.3</v>
      </c>
      <c r="E38" s="93">
        <v>21.5</v>
      </c>
      <c r="F38" s="93">
        <v>22.1</v>
      </c>
      <c r="G38" s="93">
        <v>22.7</v>
      </c>
      <c r="H38" s="95">
        <v>21.324</v>
      </c>
      <c r="I38" s="95">
        <v>22.4</v>
      </c>
      <c r="J38" s="95">
        <v>24.8</v>
      </c>
      <c r="K38" s="95">
        <v>28.1</v>
      </c>
      <c r="L38" s="177">
        <v>26.7</v>
      </c>
    </row>
    <row r="39" spans="1:12" ht="12.75">
      <c r="A39" s="3"/>
      <c r="L39" s="95"/>
    </row>
    <row r="40" spans="1:12" ht="12.75">
      <c r="A40" s="3">
        <v>40</v>
      </c>
      <c r="C40" s="93">
        <f>176/11.466</f>
        <v>15.349729635443921</v>
      </c>
      <c r="D40" s="93">
        <v>16.5</v>
      </c>
      <c r="E40" s="93">
        <v>16</v>
      </c>
      <c r="F40" s="93">
        <v>17.6</v>
      </c>
      <c r="G40" s="93">
        <v>16.4</v>
      </c>
      <c r="H40" s="95">
        <v>15.948</v>
      </c>
      <c r="I40" s="95">
        <v>15.7</v>
      </c>
      <c r="J40" s="95">
        <v>17.8</v>
      </c>
      <c r="K40" s="95">
        <v>18.4</v>
      </c>
      <c r="L40" s="95">
        <v>19.5</v>
      </c>
    </row>
    <row r="41" spans="1:12" ht="12.75">
      <c r="A41" s="3">
        <v>41</v>
      </c>
      <c r="C41" s="93">
        <f>112/11.144</f>
        <v>10.050251256281406</v>
      </c>
      <c r="D41" s="93">
        <v>11.1</v>
      </c>
      <c r="E41" s="93">
        <v>9.8</v>
      </c>
      <c r="F41" s="93">
        <v>11</v>
      </c>
      <c r="G41" s="93">
        <v>11.7</v>
      </c>
      <c r="H41" s="95">
        <v>9.099</v>
      </c>
      <c r="I41" s="95">
        <v>11.8</v>
      </c>
      <c r="J41" s="95">
        <v>10.8</v>
      </c>
      <c r="K41" s="95">
        <v>12.6</v>
      </c>
      <c r="L41" s="95">
        <v>13.5</v>
      </c>
    </row>
    <row r="42" spans="1:12" ht="12.75">
      <c r="A42" s="3">
        <v>42</v>
      </c>
      <c r="C42" s="93">
        <v>5.6</v>
      </c>
      <c r="D42" s="93">
        <v>6.8</v>
      </c>
      <c r="E42" s="93">
        <v>5</v>
      </c>
      <c r="F42" s="93">
        <v>7.9</v>
      </c>
      <c r="G42" s="93">
        <v>5.309</v>
      </c>
      <c r="H42" s="95">
        <v>5.369</v>
      </c>
      <c r="I42" s="95">
        <v>6.3</v>
      </c>
      <c r="J42" s="95">
        <v>5.655</v>
      </c>
      <c r="K42" s="95">
        <v>8.8</v>
      </c>
      <c r="L42" s="95">
        <v>8.4</v>
      </c>
    </row>
    <row r="43" spans="1:12" ht="12.75">
      <c r="A43" s="3">
        <v>43</v>
      </c>
      <c r="C43" s="93">
        <v>3.1</v>
      </c>
      <c r="D43" s="93">
        <v>3.6</v>
      </c>
      <c r="E43" s="93">
        <v>3.6</v>
      </c>
      <c r="F43" s="93">
        <v>3.8</v>
      </c>
      <c r="G43" s="93">
        <v>3.293</v>
      </c>
      <c r="H43" s="95">
        <v>3.576</v>
      </c>
      <c r="I43" s="95">
        <v>5.2</v>
      </c>
      <c r="J43" s="95">
        <v>3.8</v>
      </c>
      <c r="K43" s="95">
        <v>3.9</v>
      </c>
      <c r="L43" s="95">
        <v>5.3</v>
      </c>
    </row>
    <row r="44" spans="1:12" ht="12.75">
      <c r="A44" s="3">
        <v>44</v>
      </c>
      <c r="C44" s="93">
        <v>3.6</v>
      </c>
      <c r="D44" s="93">
        <v>3.5</v>
      </c>
      <c r="E44" s="93">
        <v>3.7</v>
      </c>
      <c r="F44" s="93">
        <v>3.8</v>
      </c>
      <c r="G44" s="93">
        <v>0.904</v>
      </c>
      <c r="H44" s="95">
        <v>1.731</v>
      </c>
      <c r="I44" s="95">
        <v>2.2</v>
      </c>
      <c r="J44" s="95">
        <v>1.1</v>
      </c>
      <c r="K44" s="95">
        <v>1.6</v>
      </c>
      <c r="L44" s="177">
        <v>1.4</v>
      </c>
    </row>
    <row r="45" spans="3:12" ht="12.75">
      <c r="C45" s="5"/>
      <c r="D45" s="5"/>
      <c r="K45" s="178"/>
      <c r="L45" s="171"/>
    </row>
    <row r="46" spans="1:255" ht="25.5" customHeight="1">
      <c r="A46" s="169" t="s">
        <v>159</v>
      </c>
      <c r="B46" s="166">
        <v>1255.327</v>
      </c>
      <c r="C46" s="170">
        <v>1222.205</v>
      </c>
      <c r="D46" s="170">
        <v>1254.29</v>
      </c>
      <c r="E46" s="170">
        <v>1223.194</v>
      </c>
      <c r="F46" s="170">
        <v>1211.43</v>
      </c>
      <c r="G46" s="170">
        <v>1221.285</v>
      </c>
      <c r="H46" s="171">
        <v>1192.348</v>
      </c>
      <c r="I46" s="171">
        <v>1182.96</v>
      </c>
      <c r="J46" s="171">
        <v>1200.041</v>
      </c>
      <c r="K46" s="171">
        <v>1211.1</v>
      </c>
      <c r="L46" s="179">
        <f>SUM(L10:L44)</f>
        <v>1224.8000000000002</v>
      </c>
      <c r="M46" s="166"/>
      <c r="N46" s="167"/>
      <c r="O46" s="167"/>
      <c r="P46" s="167"/>
      <c r="Q46" s="167"/>
      <c r="R46" s="168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7"/>
      <c r="AG46" s="167"/>
      <c r="AH46" s="167"/>
      <c r="AI46" s="167"/>
      <c r="AJ46" s="165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7"/>
      <c r="AY46" s="167"/>
      <c r="AZ46" s="167"/>
      <c r="BA46" s="167"/>
      <c r="BB46" s="165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7"/>
      <c r="BQ46" s="167"/>
      <c r="BR46" s="167"/>
      <c r="BS46" s="167"/>
      <c r="BT46" s="165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7"/>
      <c r="CI46" s="167"/>
      <c r="CJ46" s="167"/>
      <c r="CK46" s="167"/>
      <c r="CL46" s="165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7"/>
      <c r="DA46" s="167"/>
      <c r="DB46" s="167"/>
      <c r="DC46" s="167"/>
      <c r="DD46" s="165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7"/>
      <c r="DS46" s="167"/>
      <c r="DT46" s="167"/>
      <c r="DU46" s="167"/>
      <c r="DV46" s="165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7"/>
      <c r="EK46" s="167"/>
      <c r="EL46" s="167"/>
      <c r="EM46" s="167"/>
      <c r="EN46" s="165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7"/>
      <c r="FC46" s="167"/>
      <c r="FD46" s="167"/>
      <c r="FE46" s="167"/>
      <c r="FF46" s="165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7"/>
      <c r="FU46" s="167"/>
      <c r="FV46" s="167"/>
      <c r="FW46" s="167"/>
      <c r="FX46" s="165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7"/>
      <c r="GM46" s="167"/>
      <c r="GN46" s="167"/>
      <c r="GO46" s="167"/>
      <c r="GP46" s="165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7"/>
      <c r="HE46" s="167"/>
      <c r="HF46" s="167"/>
      <c r="HG46" s="167"/>
      <c r="HH46" s="165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7"/>
      <c r="HW46" s="167"/>
      <c r="HX46" s="167"/>
      <c r="HY46" s="167"/>
      <c r="HZ46" s="165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7"/>
      <c r="IO46" s="167"/>
      <c r="IP46" s="167"/>
      <c r="IQ46" s="167"/>
      <c r="IR46" s="165"/>
      <c r="IS46" s="166"/>
      <c r="IT46" s="166"/>
      <c r="IU46" s="166"/>
    </row>
    <row r="47" spans="3:12" ht="12.75">
      <c r="C47" s="5"/>
      <c r="D47" s="5"/>
      <c r="L47" s="96"/>
    </row>
    <row r="48" spans="1:12" ht="12.75">
      <c r="A48" s="1" t="s">
        <v>161</v>
      </c>
      <c r="C48" s="96">
        <v>45.9</v>
      </c>
      <c r="D48" s="96">
        <v>46.9</v>
      </c>
      <c r="E48" s="96">
        <v>45</v>
      </c>
      <c r="F48" s="96">
        <v>44.306546523948775</v>
      </c>
      <c r="G48" s="96">
        <v>43</v>
      </c>
      <c r="H48" s="96">
        <v>42.791</v>
      </c>
      <c r="I48" s="96">
        <v>42</v>
      </c>
      <c r="J48" s="96">
        <v>42</v>
      </c>
      <c r="K48" s="96">
        <v>42</v>
      </c>
      <c r="L48" s="180">
        <v>43</v>
      </c>
    </row>
    <row r="49" spans="1:4" ht="14.25">
      <c r="A49" s="1" t="s">
        <v>136</v>
      </c>
      <c r="C49" s="5"/>
      <c r="D49" s="5"/>
    </row>
    <row r="50" spans="3:4" ht="12.75">
      <c r="C50" s="5"/>
      <c r="D50" s="5"/>
    </row>
    <row r="51" spans="1:4" ht="14.25">
      <c r="A51" s="38" t="s">
        <v>105</v>
      </c>
      <c r="C51" s="5"/>
      <c r="D51" s="5"/>
    </row>
    <row r="52" spans="1:4" ht="14.25">
      <c r="A52" s="38" t="s">
        <v>107</v>
      </c>
      <c r="C52" s="5"/>
      <c r="D52" s="5"/>
    </row>
    <row r="53" ht="12.75">
      <c r="A53" t="s">
        <v>106</v>
      </c>
    </row>
  </sheetData>
  <mergeCells count="3">
    <mergeCell ref="A1:I1"/>
    <mergeCell ref="A3:K3"/>
    <mergeCell ref="C6:L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1" sqref="A1:I1"/>
    </sheetView>
  </sheetViews>
  <sheetFormatPr defaultColWidth="11.421875" defaultRowHeight="12.75"/>
  <cols>
    <col min="1" max="1" width="25.28125" style="0" customWidth="1"/>
    <col min="2" max="2" width="10.421875" style="0" hidden="1" customWidth="1"/>
    <col min="3" max="12" width="9.7109375" style="0" customWidth="1"/>
  </cols>
  <sheetData>
    <row r="1" spans="1:9" s="31" customFormat="1" ht="12.75">
      <c r="A1" s="237" t="s">
        <v>181</v>
      </c>
      <c r="B1" s="237"/>
      <c r="C1" s="237"/>
      <c r="D1" s="237"/>
      <c r="E1" s="237"/>
      <c r="F1" s="237"/>
      <c r="G1" s="237"/>
      <c r="H1" s="237"/>
      <c r="I1" s="237"/>
    </row>
    <row r="3" spans="1:11" ht="12.75">
      <c r="A3" s="229" t="s">
        <v>40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6" ht="6.75" customHeight="1">
      <c r="A4" s="25"/>
      <c r="B4" s="25"/>
      <c r="C4" s="25"/>
      <c r="D4" s="25"/>
      <c r="E4" s="25"/>
      <c r="F4" s="25"/>
    </row>
    <row r="5" spans="1:12" ht="12.75">
      <c r="A5" s="48"/>
      <c r="C5" s="59"/>
      <c r="D5" s="35"/>
      <c r="E5" s="35"/>
      <c r="F5" s="35"/>
      <c r="G5" s="35"/>
      <c r="H5" s="35"/>
      <c r="I5" s="35"/>
      <c r="J5" s="35"/>
      <c r="K5" s="35"/>
      <c r="L5" s="35"/>
    </row>
    <row r="6" spans="1:17" ht="12.75">
      <c r="A6" s="50" t="s">
        <v>103</v>
      </c>
      <c r="C6" s="236" t="s">
        <v>183</v>
      </c>
      <c r="D6" s="236"/>
      <c r="E6" s="236"/>
      <c r="F6" s="236"/>
      <c r="G6" s="236"/>
      <c r="H6" s="236"/>
      <c r="I6" s="236"/>
      <c r="J6" s="236"/>
      <c r="K6" s="236"/>
      <c r="L6" s="236"/>
      <c r="M6" s="24"/>
      <c r="N6" s="24"/>
      <c r="O6" s="24"/>
      <c r="P6" s="24"/>
      <c r="Q6" s="24"/>
    </row>
    <row r="7" spans="1:12" ht="14.25">
      <c r="A7" s="50" t="s">
        <v>104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26" ht="12.75">
      <c r="A8" s="56"/>
      <c r="B8" s="6"/>
      <c r="C8" s="39">
        <v>1996</v>
      </c>
      <c r="D8" s="39">
        <v>1997</v>
      </c>
      <c r="E8" s="39">
        <v>1998</v>
      </c>
      <c r="F8" s="39">
        <v>1999</v>
      </c>
      <c r="G8" s="39">
        <v>2000</v>
      </c>
      <c r="H8" s="39">
        <v>2001</v>
      </c>
      <c r="I8" s="39">
        <v>2002</v>
      </c>
      <c r="J8" s="39">
        <v>2003</v>
      </c>
      <c r="K8" s="39">
        <v>2004</v>
      </c>
      <c r="L8" s="39">
        <v>2005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23"/>
      <c r="D9" s="23"/>
      <c r="E9" s="23"/>
      <c r="F9" s="23"/>
      <c r="G9" s="23"/>
      <c r="H9" s="23"/>
      <c r="I9" s="23"/>
      <c r="J9" s="23"/>
      <c r="K9" s="23"/>
      <c r="L9" s="2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12" ht="12.75">
      <c r="A10" s="3">
        <v>15</v>
      </c>
      <c r="C10" s="97">
        <v>0.7</v>
      </c>
      <c r="D10" s="97">
        <v>0.8</v>
      </c>
      <c r="E10" s="97">
        <v>0.7</v>
      </c>
      <c r="F10" s="26">
        <v>0.8</v>
      </c>
      <c r="G10" s="104">
        <v>1.3399836224223927</v>
      </c>
      <c r="H10" s="104">
        <v>0.8</v>
      </c>
      <c r="I10" s="104">
        <v>0.7454089584603917</v>
      </c>
      <c r="J10" s="104">
        <v>0.7017543859649122</v>
      </c>
      <c r="K10" s="104">
        <v>1.5</v>
      </c>
      <c r="L10" s="104">
        <v>1.6</v>
      </c>
    </row>
    <row r="11" spans="1:12" ht="12.75">
      <c r="A11" s="3">
        <v>16</v>
      </c>
      <c r="C11" s="97">
        <v>2.2</v>
      </c>
      <c r="D11" s="97">
        <v>2.1</v>
      </c>
      <c r="E11" s="97">
        <v>2.3</v>
      </c>
      <c r="F11" s="26">
        <v>2.9</v>
      </c>
      <c r="G11" s="104">
        <v>2.9045325995566764</v>
      </c>
      <c r="H11" s="104">
        <v>2.9</v>
      </c>
      <c r="I11" s="104">
        <v>2.5696228904785055</v>
      </c>
      <c r="J11" s="104">
        <v>3.370862266567788</v>
      </c>
      <c r="K11" s="104">
        <v>4.9</v>
      </c>
      <c r="L11" s="104">
        <v>3.7</v>
      </c>
    </row>
    <row r="12" spans="1:12" ht="12.75">
      <c r="A12" s="3">
        <v>17</v>
      </c>
      <c r="C12" s="97">
        <v>5</v>
      </c>
      <c r="D12" s="97">
        <v>5.5</v>
      </c>
      <c r="E12" s="97">
        <v>6.4</v>
      </c>
      <c r="F12" s="26">
        <v>6.7</v>
      </c>
      <c r="G12" s="104">
        <v>6.538432296814415</v>
      </c>
      <c r="H12" s="104">
        <v>7.4</v>
      </c>
      <c r="I12" s="104">
        <v>8.769365682548964</v>
      </c>
      <c r="J12" s="104">
        <v>7.534388608557406</v>
      </c>
      <c r="K12" s="104">
        <v>9.8</v>
      </c>
      <c r="L12" s="104">
        <v>8.8</v>
      </c>
    </row>
    <row r="13" spans="1:12" ht="12.75">
      <c r="A13" s="3">
        <v>18</v>
      </c>
      <c r="C13" s="97">
        <v>12.5</v>
      </c>
      <c r="D13" s="97">
        <v>13.9</v>
      </c>
      <c r="E13" s="97">
        <v>12.7</v>
      </c>
      <c r="F13" s="26">
        <v>11.7</v>
      </c>
      <c r="G13" s="104">
        <v>13.431013431013431</v>
      </c>
      <c r="H13" s="104">
        <v>14.9</v>
      </c>
      <c r="I13" s="104">
        <v>13.959771840288202</v>
      </c>
      <c r="J13" s="104">
        <v>14.138353891654043</v>
      </c>
      <c r="K13" s="104">
        <v>16.5</v>
      </c>
      <c r="L13" s="104">
        <v>16.2</v>
      </c>
    </row>
    <row r="14" spans="1:12" ht="12.75">
      <c r="A14" s="3">
        <v>19</v>
      </c>
      <c r="C14" s="97">
        <v>22.4</v>
      </c>
      <c r="D14" s="97">
        <v>22.4</v>
      </c>
      <c r="E14" s="97">
        <v>24.1</v>
      </c>
      <c r="F14" s="26">
        <v>23.3</v>
      </c>
      <c r="G14" s="104">
        <v>25.562951423311148</v>
      </c>
      <c r="H14" s="104">
        <v>23.3</v>
      </c>
      <c r="I14" s="104">
        <v>23.682868177512205</v>
      </c>
      <c r="J14" s="104">
        <v>23.366889558380482</v>
      </c>
      <c r="K14" s="104">
        <v>24.7</v>
      </c>
      <c r="L14" s="104">
        <v>25.4</v>
      </c>
    </row>
    <row r="15" spans="1:12" ht="12.75">
      <c r="A15" s="3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3">
        <v>20</v>
      </c>
      <c r="C16" s="97">
        <v>29.6</v>
      </c>
      <c r="D16" s="97">
        <v>30.4</v>
      </c>
      <c r="E16" s="97">
        <v>31</v>
      </c>
      <c r="F16" s="26">
        <v>31.8</v>
      </c>
      <c r="G16" s="104">
        <v>31.660445181805613</v>
      </c>
      <c r="H16" s="104">
        <v>33</v>
      </c>
      <c r="I16" s="104">
        <v>31.630836642475693</v>
      </c>
      <c r="J16" s="104">
        <v>31.527373428956896</v>
      </c>
      <c r="K16" s="104">
        <v>32.3</v>
      </c>
      <c r="L16" s="104">
        <v>30.9</v>
      </c>
    </row>
    <row r="17" spans="1:12" ht="12.75">
      <c r="A17" s="3">
        <v>21</v>
      </c>
      <c r="C17" s="97">
        <v>41.2</v>
      </c>
      <c r="D17" s="97">
        <v>36</v>
      </c>
      <c r="E17" s="97">
        <v>41.9</v>
      </c>
      <c r="F17" s="26">
        <v>41.5</v>
      </c>
      <c r="G17" s="104">
        <v>41.88824943541925</v>
      </c>
      <c r="H17" s="104">
        <v>41.4</v>
      </c>
      <c r="I17" s="104">
        <v>42.21457954009036</v>
      </c>
      <c r="J17" s="104">
        <v>38.049700316519626</v>
      </c>
      <c r="K17" s="104">
        <v>40.3</v>
      </c>
      <c r="L17" s="104">
        <v>43.3</v>
      </c>
    </row>
    <row r="18" spans="1:12" ht="12.75">
      <c r="A18" s="3">
        <v>22</v>
      </c>
      <c r="C18" s="97">
        <v>46.8</v>
      </c>
      <c r="D18" s="97">
        <v>50.9</v>
      </c>
      <c r="E18" s="97">
        <v>49.2</v>
      </c>
      <c r="F18" s="26">
        <v>50.9</v>
      </c>
      <c r="G18" s="104">
        <v>50.6464747481963</v>
      </c>
      <c r="H18" s="104">
        <v>52.8</v>
      </c>
      <c r="I18" s="104">
        <v>48.29828169574736</v>
      </c>
      <c r="J18" s="104">
        <v>43.981635504690935</v>
      </c>
      <c r="K18" s="104">
        <v>51.1</v>
      </c>
      <c r="L18" s="104">
        <v>47.3</v>
      </c>
    </row>
    <row r="19" spans="1:12" ht="12.75">
      <c r="A19" s="3">
        <v>23</v>
      </c>
      <c r="C19" s="97">
        <v>61.2</v>
      </c>
      <c r="D19" s="97">
        <v>55.2</v>
      </c>
      <c r="E19" s="97">
        <v>57.7</v>
      </c>
      <c r="F19" s="26">
        <v>58.8</v>
      </c>
      <c r="G19" s="104">
        <v>60.038596240440285</v>
      </c>
      <c r="H19" s="104">
        <v>55.9</v>
      </c>
      <c r="I19" s="104">
        <v>58.27943528757215</v>
      </c>
      <c r="J19" s="104">
        <v>49.08055755513382</v>
      </c>
      <c r="K19" s="104">
        <v>53.8</v>
      </c>
      <c r="L19" s="104">
        <v>53.2</v>
      </c>
    </row>
    <row r="20" spans="1:12" ht="12.75">
      <c r="A20" s="3">
        <v>24</v>
      </c>
      <c r="C20" s="97">
        <v>63</v>
      </c>
      <c r="D20" s="97">
        <v>68.4</v>
      </c>
      <c r="E20" s="97">
        <v>64.3</v>
      </c>
      <c r="F20" s="26">
        <v>66.8</v>
      </c>
      <c r="G20" s="104">
        <v>57.88930904090753</v>
      </c>
      <c r="H20" s="104">
        <v>65.8</v>
      </c>
      <c r="I20" s="104">
        <v>63.85041551246537</v>
      </c>
      <c r="J20" s="104">
        <v>65.3446257660263</v>
      </c>
      <c r="K20" s="104">
        <v>66.3</v>
      </c>
      <c r="L20" s="104">
        <v>59.3</v>
      </c>
    </row>
    <row r="21" spans="1:12" ht="12.75">
      <c r="A21" s="3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3">
        <v>25</v>
      </c>
      <c r="C22" s="97">
        <v>74.5</v>
      </c>
      <c r="D22" s="97">
        <v>75.3</v>
      </c>
      <c r="E22" s="97">
        <v>77.9</v>
      </c>
      <c r="F22" s="26">
        <v>75.6</v>
      </c>
      <c r="G22" s="104">
        <v>76.38347622759157</v>
      </c>
      <c r="H22" s="104">
        <v>72.5</v>
      </c>
      <c r="I22" s="104">
        <v>72.95658839105289</v>
      </c>
      <c r="J22" s="104">
        <v>67.41573033707866</v>
      </c>
      <c r="K22" s="104">
        <v>75.2</v>
      </c>
      <c r="L22" s="104">
        <v>72.2</v>
      </c>
    </row>
    <row r="23" spans="1:12" ht="12.75">
      <c r="A23" s="3">
        <v>26</v>
      </c>
      <c r="C23" s="97">
        <v>86.7</v>
      </c>
      <c r="D23" s="97">
        <v>83.4</v>
      </c>
      <c r="E23" s="97">
        <v>81.6</v>
      </c>
      <c r="F23" s="26">
        <v>82.7</v>
      </c>
      <c r="G23" s="104">
        <v>85.43134109770556</v>
      </c>
      <c r="H23" s="97">
        <v>82.2</v>
      </c>
      <c r="I23" s="97">
        <v>75.2950752950753</v>
      </c>
      <c r="J23" s="97">
        <v>78.12175358404322</v>
      </c>
      <c r="K23" s="97">
        <v>84</v>
      </c>
      <c r="L23" s="97">
        <v>83.3</v>
      </c>
    </row>
    <row r="24" spans="1:12" ht="12.75">
      <c r="A24" s="3">
        <v>27</v>
      </c>
      <c r="C24" s="97">
        <v>96.6</v>
      </c>
      <c r="D24" s="97">
        <v>94.3</v>
      </c>
      <c r="E24" s="97">
        <v>94</v>
      </c>
      <c r="F24" s="26">
        <v>88.7</v>
      </c>
      <c r="G24" s="104">
        <v>92.83837499157852</v>
      </c>
      <c r="H24" s="104">
        <v>88.5</v>
      </c>
      <c r="I24" s="104">
        <v>87.51753155680224</v>
      </c>
      <c r="J24" s="104">
        <v>87.93732270701067</v>
      </c>
      <c r="K24" s="104">
        <v>87.5</v>
      </c>
      <c r="L24" s="104">
        <v>87</v>
      </c>
    </row>
    <row r="25" spans="1:12" ht="12.75">
      <c r="A25" s="3">
        <v>28</v>
      </c>
      <c r="C25" s="97">
        <v>104.2</v>
      </c>
      <c r="D25" s="97">
        <v>104.7</v>
      </c>
      <c r="E25" s="97">
        <v>96.9</v>
      </c>
      <c r="F25" s="26">
        <v>96.9</v>
      </c>
      <c r="G25" s="104">
        <v>97.93095079182089</v>
      </c>
      <c r="H25" s="104">
        <v>96.9</v>
      </c>
      <c r="I25" s="104">
        <v>96.7361929180237</v>
      </c>
      <c r="J25" s="104">
        <v>87.67276280887897</v>
      </c>
      <c r="K25" s="104">
        <v>96.9</v>
      </c>
      <c r="L25" s="104">
        <v>94</v>
      </c>
    </row>
    <row r="26" spans="1:12" ht="12.75">
      <c r="A26" s="24">
        <v>29</v>
      </c>
      <c r="C26" s="97">
        <v>107</v>
      </c>
      <c r="D26" s="97">
        <v>109.6</v>
      </c>
      <c r="E26" s="97">
        <v>107</v>
      </c>
      <c r="F26" s="26">
        <v>99.4</v>
      </c>
      <c r="G26" s="104">
        <v>100.94047237362402</v>
      </c>
      <c r="H26" s="104">
        <v>98.3</v>
      </c>
      <c r="I26" s="104">
        <v>97.15086408220458</v>
      </c>
      <c r="J26" s="104">
        <v>96.35237439779766</v>
      </c>
      <c r="K26" s="104">
        <v>97.6</v>
      </c>
      <c r="L26" s="104">
        <v>97.3</v>
      </c>
    </row>
    <row r="27" spans="1:12" ht="12.75">
      <c r="A27" s="24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24">
        <v>30</v>
      </c>
      <c r="B28" s="62">
        <v>6959</v>
      </c>
      <c r="C28" s="97">
        <v>109.9</v>
      </c>
      <c r="D28" s="97">
        <v>112.7</v>
      </c>
      <c r="E28" s="97">
        <v>107.1</v>
      </c>
      <c r="F28" s="26">
        <v>107.3</v>
      </c>
      <c r="G28" s="104">
        <v>104.57450045643574</v>
      </c>
      <c r="H28" s="104">
        <v>99.5</v>
      </c>
      <c r="I28" s="104">
        <v>93.67891775410033</v>
      </c>
      <c r="J28" s="104">
        <v>97.1836572788576</v>
      </c>
      <c r="K28" s="104">
        <v>100.8</v>
      </c>
      <c r="L28" s="104">
        <v>94.5</v>
      </c>
    </row>
    <row r="29" spans="1:12" ht="12.75">
      <c r="A29" s="24">
        <v>31</v>
      </c>
      <c r="C29" s="97">
        <v>103.5</v>
      </c>
      <c r="D29" s="97">
        <v>109.4</v>
      </c>
      <c r="E29" s="97">
        <v>99</v>
      </c>
      <c r="F29" s="26">
        <v>104.5</v>
      </c>
      <c r="G29" s="104">
        <v>97.12477644792956</v>
      </c>
      <c r="H29" s="97">
        <v>100.2</v>
      </c>
      <c r="I29" s="97">
        <v>94.94204425711276</v>
      </c>
      <c r="J29" s="97">
        <v>94.93295360151893</v>
      </c>
      <c r="K29" s="97">
        <v>95.1</v>
      </c>
      <c r="L29" s="97">
        <v>95.2</v>
      </c>
    </row>
    <row r="30" spans="1:12" ht="12.75">
      <c r="A30" s="24">
        <v>32</v>
      </c>
      <c r="B30" s="65">
        <v>15916</v>
      </c>
      <c r="C30" s="97">
        <v>97.2</v>
      </c>
      <c r="D30" s="97">
        <v>97.7</v>
      </c>
      <c r="E30" s="97">
        <v>95.4</v>
      </c>
      <c r="F30" s="26">
        <v>98.2</v>
      </c>
      <c r="G30" s="104">
        <v>93.58854916574913</v>
      </c>
      <c r="H30" s="104">
        <v>87.9</v>
      </c>
      <c r="I30" s="104">
        <v>88.61265039189256</v>
      </c>
      <c r="J30" s="104">
        <v>91.10379773285274</v>
      </c>
      <c r="K30" s="104">
        <v>85.9</v>
      </c>
      <c r="L30" s="104">
        <v>85.7</v>
      </c>
    </row>
    <row r="31" spans="1:12" ht="12.75">
      <c r="A31" s="24">
        <v>33</v>
      </c>
      <c r="C31" s="97">
        <v>80.1</v>
      </c>
      <c r="D31" s="97">
        <v>82.3</v>
      </c>
      <c r="E31" s="97">
        <v>82.1</v>
      </c>
      <c r="F31" s="26">
        <v>83.3</v>
      </c>
      <c r="G31" s="104">
        <v>84.20530212167583</v>
      </c>
      <c r="H31" s="97">
        <v>82.2</v>
      </c>
      <c r="I31" s="97">
        <v>84.29239345441468</v>
      </c>
      <c r="J31" s="97">
        <v>81.3330688355485</v>
      </c>
      <c r="K31" s="97">
        <v>79.4</v>
      </c>
      <c r="L31" s="97">
        <v>82.4</v>
      </c>
    </row>
    <row r="32" spans="1:12" ht="12.75">
      <c r="A32" s="24">
        <v>34</v>
      </c>
      <c r="B32" s="65">
        <v>18058</v>
      </c>
      <c r="C32" s="97">
        <v>65.7</v>
      </c>
      <c r="D32" s="97">
        <v>70</v>
      </c>
      <c r="E32" s="97">
        <v>68.3</v>
      </c>
      <c r="F32" s="26">
        <v>71.2</v>
      </c>
      <c r="G32" s="104">
        <v>73.5117195602572</v>
      </c>
      <c r="H32" s="104">
        <v>69.8</v>
      </c>
      <c r="I32" s="104">
        <v>69.39590614078882</v>
      </c>
      <c r="J32" s="104">
        <v>73.17942775648453</v>
      </c>
      <c r="K32" s="104">
        <v>69.9</v>
      </c>
      <c r="L32" s="104">
        <v>66.8</v>
      </c>
    </row>
    <row r="33" spans="1:12" ht="12.75">
      <c r="A33" s="24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24">
        <v>35</v>
      </c>
      <c r="B34" s="64">
        <f>SUM(B30-B32)</f>
        <v>-2142</v>
      </c>
      <c r="C34" s="97">
        <v>53.5</v>
      </c>
      <c r="D34" s="97">
        <v>57.9</v>
      </c>
      <c r="E34" s="97">
        <v>57</v>
      </c>
      <c r="F34" s="26">
        <v>59.9</v>
      </c>
      <c r="G34" s="104">
        <v>62.4711364876779</v>
      </c>
      <c r="H34" s="104">
        <v>61.3</v>
      </c>
      <c r="I34" s="104">
        <v>60.13968975879152</v>
      </c>
      <c r="J34" s="104">
        <v>64.60535006605019</v>
      </c>
      <c r="K34" s="104">
        <v>59.8</v>
      </c>
      <c r="L34" s="104">
        <v>59.5</v>
      </c>
    </row>
    <row r="35" spans="1:12" ht="12.75">
      <c r="A35" s="3">
        <v>36</v>
      </c>
      <c r="C35" s="97">
        <v>42.5</v>
      </c>
      <c r="D35" s="97">
        <v>44.8</v>
      </c>
      <c r="E35" s="97">
        <v>43.7</v>
      </c>
      <c r="F35" s="26">
        <v>46</v>
      </c>
      <c r="G35" s="104">
        <v>50.5782769024472</v>
      </c>
      <c r="H35" s="104">
        <v>48.8</v>
      </c>
      <c r="I35" s="104">
        <v>50.750040763084954</v>
      </c>
      <c r="J35" s="104">
        <v>50.64107733247319</v>
      </c>
      <c r="K35" s="104">
        <v>48.3</v>
      </c>
      <c r="L35" s="104">
        <v>47.1</v>
      </c>
    </row>
    <row r="36" spans="1:12" ht="12.75">
      <c r="A36" s="3">
        <v>37</v>
      </c>
      <c r="C36" s="97">
        <v>32.5</v>
      </c>
      <c r="D36" s="97">
        <v>35.1</v>
      </c>
      <c r="E36" s="97">
        <v>34.3</v>
      </c>
      <c r="F36" s="26">
        <v>37</v>
      </c>
      <c r="G36" s="104">
        <v>37.829087501065004</v>
      </c>
      <c r="H36" s="104">
        <v>38.6</v>
      </c>
      <c r="I36" s="104">
        <v>39.26173114159766</v>
      </c>
      <c r="J36" s="104">
        <v>39.39529039841122</v>
      </c>
      <c r="K36" s="104">
        <v>37.9</v>
      </c>
      <c r="L36" s="104">
        <v>35.7</v>
      </c>
    </row>
    <row r="37" spans="1:12" ht="12.75">
      <c r="A37" s="3">
        <v>38</v>
      </c>
      <c r="C37" s="97">
        <v>23.7</v>
      </c>
      <c r="D37" s="97">
        <v>26.7</v>
      </c>
      <c r="E37" s="97">
        <v>24.8</v>
      </c>
      <c r="F37" s="26">
        <v>25.7</v>
      </c>
      <c r="G37" s="104">
        <v>28.882762242352634</v>
      </c>
      <c r="H37" s="97">
        <v>27.2</v>
      </c>
      <c r="I37" s="97">
        <v>30.38162282326788</v>
      </c>
      <c r="J37" s="97">
        <v>30.38368617173744</v>
      </c>
      <c r="K37" s="97">
        <v>27.8</v>
      </c>
      <c r="L37" s="97">
        <v>30</v>
      </c>
    </row>
    <row r="38" spans="1:12" ht="12.75">
      <c r="A38" s="3">
        <v>39</v>
      </c>
      <c r="C38" s="97">
        <v>17.8</v>
      </c>
      <c r="D38" s="97">
        <v>18.9</v>
      </c>
      <c r="E38" s="97">
        <v>16.7</v>
      </c>
      <c r="F38" s="26">
        <v>18.2</v>
      </c>
      <c r="G38" s="104">
        <v>19.504102587095904</v>
      </c>
      <c r="H38" s="104">
        <v>17.9</v>
      </c>
      <c r="I38" s="104">
        <v>20.24393310700365</v>
      </c>
      <c r="J38" s="104">
        <v>22.531179717849113</v>
      </c>
      <c r="K38" s="104">
        <v>20.2</v>
      </c>
      <c r="L38" s="104">
        <v>19.8</v>
      </c>
    </row>
    <row r="39" spans="1:12" ht="12.75">
      <c r="A39" s="3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.75">
      <c r="A40" s="3">
        <v>40</v>
      </c>
      <c r="C40" s="97">
        <v>12.7</v>
      </c>
      <c r="D40" s="97">
        <v>13.7</v>
      </c>
      <c r="E40" s="97">
        <v>12.5</v>
      </c>
      <c r="F40" s="26">
        <v>13.1</v>
      </c>
      <c r="G40" s="104">
        <v>15.185082617926705</v>
      </c>
      <c r="H40" s="104">
        <v>15.5</v>
      </c>
      <c r="I40" s="104">
        <v>14.882878219231268</v>
      </c>
      <c r="J40" s="104">
        <v>16.165993083621515</v>
      </c>
      <c r="K40" s="104">
        <v>13.2</v>
      </c>
      <c r="L40" s="104">
        <v>13.5</v>
      </c>
    </row>
    <row r="41" spans="1:12" ht="12.75">
      <c r="A41" s="3">
        <v>41</v>
      </c>
      <c r="C41" s="97">
        <v>7.4</v>
      </c>
      <c r="D41" s="97">
        <v>8.1</v>
      </c>
      <c r="E41" s="97">
        <v>8.2</v>
      </c>
      <c r="F41" s="26">
        <v>7.5</v>
      </c>
      <c r="G41" s="104">
        <v>9.801577814965336</v>
      </c>
      <c r="H41" s="104">
        <v>8.5</v>
      </c>
      <c r="I41" s="104">
        <v>8.32263491079729</v>
      </c>
      <c r="J41" s="104">
        <v>10.03043422349865</v>
      </c>
      <c r="K41" s="104">
        <v>8.7</v>
      </c>
      <c r="L41" s="104">
        <v>8.9</v>
      </c>
    </row>
    <row r="42" spans="1:12" ht="12.75">
      <c r="A42" s="3">
        <v>42</v>
      </c>
      <c r="C42" s="97">
        <v>4.7</v>
      </c>
      <c r="D42" s="97">
        <v>4.8</v>
      </c>
      <c r="E42" s="97">
        <v>5.3</v>
      </c>
      <c r="F42" s="97">
        <v>6</v>
      </c>
      <c r="G42" s="104">
        <v>5.277580432355627</v>
      </c>
      <c r="H42" s="104">
        <v>4.9</v>
      </c>
      <c r="I42" s="104">
        <v>6.283866854879104</v>
      </c>
      <c r="J42" s="104">
        <v>5.67956676793026</v>
      </c>
      <c r="K42" s="104">
        <v>4.327131112072696</v>
      </c>
      <c r="L42" s="104">
        <v>4.9</v>
      </c>
    </row>
    <row r="43" spans="1:12" ht="12.75">
      <c r="A43" s="3">
        <v>43</v>
      </c>
      <c r="C43" s="97">
        <v>3.1</v>
      </c>
      <c r="D43" s="97">
        <v>3.1</v>
      </c>
      <c r="E43" s="97">
        <v>3</v>
      </c>
      <c r="F43" s="26">
        <v>2.6</v>
      </c>
      <c r="G43" s="104">
        <v>2.976640936380606</v>
      </c>
      <c r="H43" s="104">
        <v>3.5</v>
      </c>
      <c r="I43" s="104">
        <v>3.6813290541816124</v>
      </c>
      <c r="J43" s="104">
        <v>3.764513788098694</v>
      </c>
      <c r="K43" s="104">
        <v>2.5778923507711453</v>
      </c>
      <c r="L43" s="104">
        <v>2.9</v>
      </c>
    </row>
    <row r="44" spans="1:12" ht="12.75">
      <c r="A44" s="3">
        <v>44</v>
      </c>
      <c r="C44" s="97">
        <v>1.5</v>
      </c>
      <c r="D44" s="97">
        <v>1.3</v>
      </c>
      <c r="E44" s="97">
        <v>1.2</v>
      </c>
      <c r="F44" s="97">
        <v>1.8</v>
      </c>
      <c r="G44" s="104">
        <v>1.554626353597084</v>
      </c>
      <c r="H44" s="104">
        <v>1.4</v>
      </c>
      <c r="I44" s="104">
        <v>1.702724358974359</v>
      </c>
      <c r="J44" s="104">
        <v>2.01915852742299</v>
      </c>
      <c r="K44" s="104">
        <v>1.1050232515309175</v>
      </c>
      <c r="L44" s="104">
        <v>1.4</v>
      </c>
    </row>
    <row r="45" spans="3:4" ht="12.75">
      <c r="C45" s="5"/>
      <c r="D45" s="5"/>
    </row>
    <row r="46" spans="1:12" ht="25.5" customHeight="1">
      <c r="A46" s="169" t="s">
        <v>159</v>
      </c>
      <c r="C46" s="173">
        <v>1409.4</v>
      </c>
      <c r="D46" s="173">
        <v>1439.4</v>
      </c>
      <c r="E46" s="173">
        <v>1406.3</v>
      </c>
      <c r="F46" s="173">
        <v>1420.8</v>
      </c>
      <c r="G46" s="173">
        <v>1432.5</v>
      </c>
      <c r="H46" s="76">
        <v>1403.6</v>
      </c>
      <c r="I46" s="76">
        <v>1390.2292014609166</v>
      </c>
      <c r="J46" s="76">
        <v>1377.545240399617</v>
      </c>
      <c r="K46" s="76">
        <v>1397.3</v>
      </c>
      <c r="L46" s="76">
        <v>1371.8</v>
      </c>
    </row>
    <row r="47" spans="3:12" ht="12.75"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.75">
      <c r="A48" s="1" t="s">
        <v>161</v>
      </c>
      <c r="C48" s="1">
        <v>52</v>
      </c>
      <c r="D48" s="174">
        <v>54</v>
      </c>
      <c r="E48" s="174">
        <v>50</v>
      </c>
      <c r="F48" s="1">
        <v>50</v>
      </c>
      <c r="G48" s="1">
        <v>49</v>
      </c>
      <c r="H48" s="174">
        <v>47</v>
      </c>
      <c r="I48" s="174">
        <v>45</v>
      </c>
      <c r="J48" s="174">
        <v>43.976419</v>
      </c>
      <c r="K48" s="174">
        <v>43.976419</v>
      </c>
      <c r="L48" s="174">
        <v>42</v>
      </c>
    </row>
    <row r="49" spans="1:4" ht="14.25">
      <c r="A49" s="1" t="s">
        <v>136</v>
      </c>
      <c r="C49" s="5"/>
      <c r="D49" s="5"/>
    </row>
    <row r="50" spans="1:4" ht="12.75">
      <c r="A50" s="1"/>
      <c r="C50" s="5"/>
      <c r="D50" s="5"/>
    </row>
    <row r="51" spans="1:4" ht="14.25">
      <c r="A51" s="38" t="s">
        <v>105</v>
      </c>
      <c r="C51" s="5"/>
      <c r="D51" s="5"/>
    </row>
    <row r="52" spans="1:4" ht="14.25">
      <c r="A52" s="38" t="s">
        <v>107</v>
      </c>
      <c r="C52" s="5"/>
      <c r="D52" s="5"/>
    </row>
    <row r="53" ht="12.75">
      <c r="A53" t="s">
        <v>106</v>
      </c>
    </row>
  </sheetData>
  <mergeCells count="3">
    <mergeCell ref="A1:I1"/>
    <mergeCell ref="A3:K3"/>
    <mergeCell ref="C6:L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1">
      <selection activeCell="A1" sqref="A1:G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1" width="5.7109375" style="0" customWidth="1"/>
    <col min="12" max="12" width="5.28125" style="0" customWidth="1"/>
    <col min="13" max="13" width="5.7109375" style="0" customWidth="1"/>
  </cols>
  <sheetData>
    <row r="1" spans="1:7" s="31" customFormat="1" ht="12.75">
      <c r="A1" s="237" t="s">
        <v>175</v>
      </c>
      <c r="B1" s="237"/>
      <c r="C1" s="237"/>
      <c r="D1" s="237"/>
      <c r="E1" s="237"/>
      <c r="F1" s="237"/>
      <c r="G1" s="237"/>
    </row>
    <row r="2" spans="1:7" s="31" customFormat="1" ht="12.75">
      <c r="A2" s="58"/>
      <c r="B2" s="58"/>
      <c r="C2" s="58"/>
      <c r="D2" s="58"/>
      <c r="E2" s="58"/>
      <c r="F2" s="58"/>
      <c r="G2" s="58"/>
    </row>
    <row r="3" spans="1:7" s="31" customFormat="1" ht="12.75">
      <c r="A3" s="58"/>
      <c r="B3" s="58"/>
      <c r="C3" s="58"/>
      <c r="D3" s="58"/>
      <c r="E3" s="58"/>
      <c r="F3" s="58"/>
      <c r="G3" s="58"/>
    </row>
    <row r="4" spans="1:7" ht="12.75">
      <c r="A4" s="229" t="s">
        <v>31</v>
      </c>
      <c r="B4" s="229"/>
      <c r="C4" s="229"/>
      <c r="D4" s="229"/>
      <c r="E4" s="229"/>
      <c r="F4" s="229"/>
      <c r="G4" s="229"/>
    </row>
    <row r="5" spans="1:5" ht="6.75" customHeight="1">
      <c r="A5" s="25"/>
      <c r="B5" s="25"/>
      <c r="C5" s="25"/>
      <c r="D5" s="25"/>
      <c r="E5" s="25"/>
    </row>
    <row r="6" spans="1:11" ht="12.75">
      <c r="A6" s="51" t="s">
        <v>80</v>
      </c>
      <c r="B6" s="35"/>
      <c r="C6" s="14"/>
      <c r="D6" s="242" t="s">
        <v>19</v>
      </c>
      <c r="E6" s="228"/>
      <c r="F6" s="228"/>
      <c r="G6" s="243"/>
      <c r="H6" s="5"/>
      <c r="I6" s="5"/>
      <c r="J6" s="5"/>
      <c r="K6" s="5"/>
    </row>
    <row r="7" spans="1:11" ht="12.75">
      <c r="A7" s="3" t="s">
        <v>108</v>
      </c>
      <c r="C7" s="9" t="s">
        <v>9</v>
      </c>
      <c r="D7" s="19" t="s">
        <v>85</v>
      </c>
      <c r="E7" s="19" t="s">
        <v>131</v>
      </c>
      <c r="F7" s="15" t="s">
        <v>86</v>
      </c>
      <c r="G7" s="51" t="s">
        <v>87</v>
      </c>
      <c r="H7" s="5"/>
      <c r="I7" s="5"/>
      <c r="J7" s="5"/>
      <c r="K7" s="5"/>
    </row>
    <row r="8" spans="1:11" ht="12.75">
      <c r="A8" s="3" t="s">
        <v>109</v>
      </c>
      <c r="C8" s="9" t="s">
        <v>18</v>
      </c>
      <c r="D8" s="4"/>
      <c r="E8" s="4"/>
      <c r="F8" s="55"/>
      <c r="G8" s="5"/>
      <c r="H8" s="5"/>
      <c r="I8" s="5"/>
      <c r="J8" s="5"/>
      <c r="K8" s="5"/>
    </row>
    <row r="9" spans="1:28" ht="12.75">
      <c r="A9" s="13"/>
      <c r="B9" s="6"/>
      <c r="C9" s="20"/>
      <c r="D9" s="20"/>
      <c r="E9" s="20"/>
      <c r="F9" s="22"/>
      <c r="G9" s="6"/>
      <c r="H9" s="5"/>
      <c r="I9" s="5"/>
      <c r="J9" s="5"/>
      <c r="K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48"/>
      <c r="C10" s="30"/>
      <c r="D10" s="28"/>
      <c r="E10" s="28"/>
      <c r="F10" s="28"/>
      <c r="G10" s="2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32" customFormat="1" ht="12.75">
      <c r="A11" s="60"/>
      <c r="B11" s="25"/>
      <c r="C11" s="229" t="s">
        <v>116</v>
      </c>
      <c r="D11" s="229"/>
      <c r="E11" s="229"/>
      <c r="F11" s="229"/>
      <c r="G11" s="229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7" ht="12.75">
      <c r="A12" s="34" t="s">
        <v>110</v>
      </c>
      <c r="C12" s="98">
        <f>SUM(D12,E12,F12,G12)</f>
        <v>46</v>
      </c>
      <c r="D12">
        <v>46</v>
      </c>
      <c r="E12" s="100" t="s">
        <v>135</v>
      </c>
      <c r="F12" s="100" t="s">
        <v>135</v>
      </c>
      <c r="G12" s="100" t="s">
        <v>135</v>
      </c>
    </row>
    <row r="13" ht="12.75">
      <c r="A13" s="34"/>
    </row>
    <row r="14" spans="1:7" ht="12.75">
      <c r="A14" s="107" t="s">
        <v>112</v>
      </c>
      <c r="C14">
        <f>SUM(D14,E14,F14,G14)</f>
        <v>4</v>
      </c>
      <c r="D14">
        <v>4</v>
      </c>
      <c r="E14" s="100" t="s">
        <v>135</v>
      </c>
      <c r="F14" s="100" t="s">
        <v>135</v>
      </c>
      <c r="G14" s="100" t="s">
        <v>135</v>
      </c>
    </row>
    <row r="15" ht="12.75">
      <c r="A15" s="108"/>
    </row>
    <row r="16" spans="1:7" ht="12.75">
      <c r="A16" s="107" t="s">
        <v>113</v>
      </c>
      <c r="C16">
        <f>SUM(D16,E16,F16,G16)</f>
        <v>4</v>
      </c>
      <c r="D16">
        <v>4</v>
      </c>
      <c r="E16" s="100" t="s">
        <v>135</v>
      </c>
      <c r="F16" s="100" t="s">
        <v>135</v>
      </c>
      <c r="G16" s="100" t="s">
        <v>135</v>
      </c>
    </row>
    <row r="17" ht="12.75">
      <c r="A17" s="107"/>
    </row>
    <row r="18" spans="1:7" ht="12.75">
      <c r="A18" s="107" t="s">
        <v>111</v>
      </c>
      <c r="C18">
        <f>SUM(D18,E18,F18,G18)</f>
        <v>24</v>
      </c>
      <c r="D18">
        <v>24</v>
      </c>
      <c r="E18" s="100" t="s">
        <v>135</v>
      </c>
      <c r="F18" s="100" t="s">
        <v>135</v>
      </c>
      <c r="G18" s="100" t="s">
        <v>135</v>
      </c>
    </row>
    <row r="19" ht="12.75">
      <c r="A19" s="109"/>
    </row>
    <row r="20" spans="1:7" ht="12.75">
      <c r="A20" s="107" t="s">
        <v>114</v>
      </c>
      <c r="C20">
        <f>SUM(D20,E20,F20,G20)</f>
        <v>327</v>
      </c>
      <c r="D20">
        <v>207</v>
      </c>
      <c r="E20">
        <v>70</v>
      </c>
      <c r="F20">
        <v>1</v>
      </c>
      <c r="G20">
        <v>49</v>
      </c>
    </row>
    <row r="21" ht="12.75">
      <c r="A21" s="107"/>
    </row>
    <row r="22" spans="1:7" ht="12.75">
      <c r="A22" s="107" t="s">
        <v>115</v>
      </c>
      <c r="C22" s="94">
        <f>SUM(D22,E22,F22,G22)</f>
        <v>1668</v>
      </c>
      <c r="D22" s="94">
        <v>435</v>
      </c>
      <c r="E22" s="94">
        <v>770</v>
      </c>
      <c r="F22" s="94">
        <v>69</v>
      </c>
      <c r="G22" s="94">
        <v>394</v>
      </c>
    </row>
    <row r="23" ht="12.75">
      <c r="A23" s="107"/>
    </row>
    <row r="24" spans="1:7" ht="12.75">
      <c r="A24" s="107" t="s">
        <v>117</v>
      </c>
      <c r="C24" s="94">
        <f>SUM(D24,E24,F24,G24)</f>
        <v>5930</v>
      </c>
      <c r="D24" s="94">
        <v>424</v>
      </c>
      <c r="E24" s="94">
        <v>3537</v>
      </c>
      <c r="F24" s="94">
        <v>1442</v>
      </c>
      <c r="G24" s="94">
        <v>527</v>
      </c>
    </row>
    <row r="25" ht="12.75">
      <c r="A25" s="107"/>
    </row>
    <row r="26" spans="1:7" ht="12.75">
      <c r="A26" s="110" t="s">
        <v>38</v>
      </c>
      <c r="C26" s="81">
        <f>SUM(D26,E26,F26,G26)</f>
        <v>8003</v>
      </c>
      <c r="D26" s="81">
        <f>SUM(D12:D24)</f>
        <v>1144</v>
      </c>
      <c r="E26" s="81">
        <f>SUM(E12:E24)</f>
        <v>4377</v>
      </c>
      <c r="F26" s="81">
        <f>SUM(F12:F24)</f>
        <v>1512</v>
      </c>
      <c r="G26" s="81">
        <f>SUM(G12:G24)</f>
        <v>970</v>
      </c>
    </row>
    <row r="27" spans="1:7" ht="12.75">
      <c r="A27" s="110"/>
      <c r="C27" s="4"/>
      <c r="D27" s="5"/>
      <c r="E27" s="5"/>
      <c r="F27" s="5"/>
      <c r="G27" s="5"/>
    </row>
    <row r="28" spans="1:28" s="32" customFormat="1" ht="12.75">
      <c r="A28" s="60"/>
      <c r="B28" s="25"/>
      <c r="C28" s="229" t="s">
        <v>118</v>
      </c>
      <c r="D28" s="229"/>
      <c r="E28" s="229"/>
      <c r="F28" s="229"/>
      <c r="G28" s="229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7" ht="12.75">
      <c r="A29" s="107"/>
      <c r="C29" s="30"/>
      <c r="D29" s="28"/>
      <c r="E29" s="28"/>
      <c r="F29" s="28"/>
      <c r="G29" s="28"/>
    </row>
    <row r="30" spans="1:7" s="32" customFormat="1" ht="12.75">
      <c r="A30" s="111" t="s">
        <v>110</v>
      </c>
      <c r="C30" s="99">
        <f>SUM(D30,E30,F30,G30)</f>
        <v>28</v>
      </c>
      <c r="D30">
        <v>28</v>
      </c>
      <c r="E30" s="100" t="s">
        <v>135</v>
      </c>
      <c r="F30" s="100" t="s">
        <v>135</v>
      </c>
      <c r="G30" s="100" t="s">
        <v>135</v>
      </c>
    </row>
    <row r="31" spans="1:8" ht="12.75">
      <c r="A31" s="107"/>
      <c r="H31" s="5"/>
    </row>
    <row r="32" spans="1:7" ht="12.75">
      <c r="A32" s="107" t="s">
        <v>112</v>
      </c>
      <c r="C32">
        <f>SUM(D32,E32,F32,G32)</f>
        <v>7</v>
      </c>
      <c r="D32">
        <v>7</v>
      </c>
      <c r="E32" s="100" t="s">
        <v>135</v>
      </c>
      <c r="F32" s="100" t="s">
        <v>135</v>
      </c>
      <c r="G32" s="100" t="s">
        <v>135</v>
      </c>
    </row>
    <row r="33" ht="12.75">
      <c r="A33" s="107"/>
    </row>
    <row r="34" spans="1:7" ht="12.75">
      <c r="A34" s="107" t="s">
        <v>113</v>
      </c>
      <c r="C34">
        <f>SUM(D34,E34,F34,G34)</f>
        <v>3</v>
      </c>
      <c r="D34">
        <v>3</v>
      </c>
      <c r="E34" s="100" t="s">
        <v>135</v>
      </c>
      <c r="F34" s="100" t="s">
        <v>135</v>
      </c>
      <c r="G34" s="100" t="s">
        <v>135</v>
      </c>
    </row>
    <row r="35" ht="12.75">
      <c r="A35" s="107"/>
    </row>
    <row r="36" spans="1:8" ht="12.75">
      <c r="A36" s="107" t="s">
        <v>111</v>
      </c>
      <c r="C36">
        <f>SUM(D36,E36,F36,G36)</f>
        <v>4</v>
      </c>
      <c r="D36">
        <v>4</v>
      </c>
      <c r="E36" s="100" t="s">
        <v>135</v>
      </c>
      <c r="F36" s="100" t="s">
        <v>135</v>
      </c>
      <c r="G36" s="100" t="s">
        <v>135</v>
      </c>
      <c r="H36" s="100"/>
    </row>
    <row r="37" ht="12.75">
      <c r="A37" s="107"/>
    </row>
    <row r="38" spans="1:7" ht="12.75">
      <c r="A38" s="107" t="s">
        <v>114</v>
      </c>
      <c r="C38">
        <v>155</v>
      </c>
      <c r="D38">
        <v>68</v>
      </c>
      <c r="E38">
        <v>57</v>
      </c>
      <c r="F38" s="100">
        <v>2</v>
      </c>
      <c r="G38">
        <v>28</v>
      </c>
    </row>
    <row r="39" ht="12.75">
      <c r="A39" s="107"/>
    </row>
    <row r="40" spans="1:7" ht="12.75">
      <c r="A40" s="107" t="s">
        <v>115</v>
      </c>
      <c r="C40" s="94">
        <f>SUM(D40,E40,F40,G40)</f>
        <v>925</v>
      </c>
      <c r="D40">
        <v>109</v>
      </c>
      <c r="E40" s="94">
        <v>461</v>
      </c>
      <c r="F40" s="94">
        <v>117</v>
      </c>
      <c r="G40" s="94">
        <v>238</v>
      </c>
    </row>
    <row r="41" ht="12.75">
      <c r="A41" s="107"/>
    </row>
    <row r="42" spans="1:7" ht="12.75">
      <c r="A42" s="34" t="s">
        <v>117</v>
      </c>
      <c r="C42" s="94">
        <f>SUM(D42,E42,F42,G42)</f>
        <v>8249</v>
      </c>
      <c r="D42" s="94">
        <v>733</v>
      </c>
      <c r="E42" s="94">
        <v>1296</v>
      </c>
      <c r="F42" s="94">
        <v>5371</v>
      </c>
      <c r="G42" s="94">
        <v>849</v>
      </c>
    </row>
    <row r="43" ht="12.75">
      <c r="A43" s="34"/>
    </row>
    <row r="44" spans="1:7" ht="12.75">
      <c r="A44" s="85" t="s">
        <v>38</v>
      </c>
      <c r="C44" s="81">
        <f>SUM(C30:C42)</f>
        <v>9371</v>
      </c>
      <c r="D44" s="81">
        <f>SUM(D30:D42)</f>
        <v>952</v>
      </c>
      <c r="E44" s="81">
        <f>SUM(E30:E42)</f>
        <v>1814</v>
      </c>
      <c r="F44" s="81">
        <f>SUM(F30:F42)</f>
        <v>5490</v>
      </c>
      <c r="G44" s="81">
        <f>SUM(G30:G42)</f>
        <v>1115</v>
      </c>
    </row>
    <row r="45" spans="1:10" ht="12.75">
      <c r="A45" s="85"/>
      <c r="C45" s="30"/>
      <c r="D45" s="28"/>
      <c r="E45" s="28"/>
      <c r="F45" s="28"/>
      <c r="G45" s="28"/>
      <c r="J45" s="80">
        <f>SUM(J44-G38-G40)</f>
        <v>-266</v>
      </c>
    </row>
    <row r="46" spans="1:28" s="32" customFormat="1" ht="12.75">
      <c r="A46" s="60"/>
      <c r="B46" s="25"/>
      <c r="C46" s="229" t="s">
        <v>38</v>
      </c>
      <c r="D46" s="229"/>
      <c r="E46" s="229"/>
      <c r="F46" s="229"/>
      <c r="G46" s="229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7" ht="12.75">
      <c r="A47" s="85"/>
      <c r="C47" s="27"/>
      <c r="D47" s="25"/>
      <c r="E47" s="25"/>
      <c r="F47" s="25"/>
      <c r="G47" s="25"/>
    </row>
    <row r="48" spans="1:7" ht="12.75">
      <c r="A48" s="34" t="s">
        <v>110</v>
      </c>
      <c r="C48" s="99">
        <f>SUM(C12+C30)</f>
        <v>74</v>
      </c>
      <c r="D48" s="99">
        <f>SUM(D12+D30)</f>
        <v>74</v>
      </c>
      <c r="E48" s="100" t="s">
        <v>135</v>
      </c>
      <c r="F48" s="100" t="s">
        <v>135</v>
      </c>
      <c r="G48" s="100" t="s">
        <v>135</v>
      </c>
    </row>
    <row r="49" spans="1:7" ht="12.75">
      <c r="A49" s="34"/>
      <c r="C49" s="99"/>
      <c r="D49" s="99"/>
      <c r="E49" s="99"/>
      <c r="F49" s="99"/>
      <c r="G49" s="99"/>
    </row>
    <row r="50" spans="1:7" ht="12.75">
      <c r="A50" s="34" t="s">
        <v>112</v>
      </c>
      <c r="C50" s="99">
        <f>SUM(C14+C32)</f>
        <v>11</v>
      </c>
      <c r="D50" s="99">
        <f>SUM(D14+D32)</f>
        <v>11</v>
      </c>
      <c r="E50" s="100" t="s">
        <v>135</v>
      </c>
      <c r="F50" s="100" t="s">
        <v>135</v>
      </c>
      <c r="G50" s="100" t="s">
        <v>135</v>
      </c>
    </row>
    <row r="51" spans="1:7" ht="12.75">
      <c r="A51" s="34"/>
      <c r="C51" s="99"/>
      <c r="D51" s="99"/>
      <c r="E51" s="99"/>
      <c r="F51" s="99"/>
      <c r="G51" s="99"/>
    </row>
    <row r="52" spans="1:7" ht="12.75">
      <c r="A52" s="34" t="s">
        <v>113</v>
      </c>
      <c r="C52" s="99">
        <f>SUM(C16+C34)</f>
        <v>7</v>
      </c>
      <c r="D52" s="99">
        <f>SUM(D16+D34)</f>
        <v>7</v>
      </c>
      <c r="E52" s="100" t="s">
        <v>135</v>
      </c>
      <c r="F52" s="100" t="s">
        <v>135</v>
      </c>
      <c r="G52" s="100" t="s">
        <v>135</v>
      </c>
    </row>
    <row r="53" spans="1:7" ht="12.75">
      <c r="A53" s="34"/>
      <c r="C53" s="99"/>
      <c r="D53" s="99"/>
      <c r="E53" s="99"/>
      <c r="F53" s="99"/>
      <c r="G53" s="99"/>
    </row>
    <row r="54" spans="1:7" ht="12.75">
      <c r="A54" s="34" t="s">
        <v>111</v>
      </c>
      <c r="C54" s="99">
        <f>SUM(C18+C36)</f>
        <v>28</v>
      </c>
      <c r="D54" s="99">
        <f>SUM(D18+D36)</f>
        <v>28</v>
      </c>
      <c r="E54" s="100" t="s">
        <v>135</v>
      </c>
      <c r="F54" s="100" t="s">
        <v>135</v>
      </c>
      <c r="G54" s="100" t="s">
        <v>135</v>
      </c>
    </row>
    <row r="55" spans="1:7" ht="12.75">
      <c r="A55" s="34"/>
      <c r="C55" s="99"/>
      <c r="D55" s="99"/>
      <c r="E55" s="99"/>
      <c r="F55" s="99"/>
      <c r="G55" s="99"/>
    </row>
    <row r="56" spans="1:7" ht="12.75">
      <c r="A56" s="34" t="s">
        <v>114</v>
      </c>
      <c r="C56" s="99">
        <f>SUM(C20+C38)</f>
        <v>482</v>
      </c>
      <c r="D56" s="99">
        <f>SUM(D20+D38)</f>
        <v>275</v>
      </c>
      <c r="E56" s="99">
        <f>SUM(E20+E38)</f>
        <v>127</v>
      </c>
      <c r="F56" s="99">
        <f>SUM(F20+F38)</f>
        <v>3</v>
      </c>
      <c r="G56" s="99">
        <f>SUM(G20+G38)</f>
        <v>77</v>
      </c>
    </row>
    <row r="57" spans="1:7" ht="12.75">
      <c r="A57" s="34"/>
      <c r="C57" s="99"/>
      <c r="D57" s="99"/>
      <c r="E57" s="99"/>
      <c r="F57" s="99"/>
      <c r="G57" s="99"/>
    </row>
    <row r="58" spans="1:7" ht="12.75">
      <c r="A58" s="34" t="s">
        <v>115</v>
      </c>
      <c r="C58" s="99">
        <f>SUM(C22+C40)</f>
        <v>2593</v>
      </c>
      <c r="D58" s="99">
        <f>SUM(D22+D40)</f>
        <v>544</v>
      </c>
      <c r="E58" s="99">
        <f>SUM(E22+E40)</f>
        <v>1231</v>
      </c>
      <c r="F58" s="99">
        <f>SUM(F22+F40)</f>
        <v>186</v>
      </c>
      <c r="G58" s="99">
        <f>SUM(G22+G40)</f>
        <v>632</v>
      </c>
    </row>
    <row r="59" spans="1:7" ht="12.75">
      <c r="A59" s="34"/>
      <c r="C59" s="99"/>
      <c r="D59" s="99"/>
      <c r="E59" s="99"/>
      <c r="F59" s="99"/>
      <c r="G59" s="99"/>
    </row>
    <row r="60" spans="1:7" ht="12.75">
      <c r="A60" s="34" t="s">
        <v>117</v>
      </c>
      <c r="C60" s="99">
        <f>SUM(C24+C42)</f>
        <v>14179</v>
      </c>
      <c r="D60" s="99">
        <f>SUM(D24+D42)</f>
        <v>1157</v>
      </c>
      <c r="E60" s="99">
        <f>SUM(E24+E42)</f>
        <v>4833</v>
      </c>
      <c r="F60" s="99">
        <f>SUM(F24+F42)</f>
        <v>6813</v>
      </c>
      <c r="G60" s="99">
        <f>SUM(G24+G42)</f>
        <v>1376</v>
      </c>
    </row>
    <row r="61" spans="1:7" ht="12.75">
      <c r="A61" s="34"/>
      <c r="C61" s="99"/>
      <c r="D61" s="99"/>
      <c r="E61" s="99"/>
      <c r="F61" s="99"/>
      <c r="G61" s="99"/>
    </row>
    <row r="62" spans="1:7" s="26" customFormat="1" ht="12.75">
      <c r="A62" s="86" t="s">
        <v>38</v>
      </c>
      <c r="C62" s="181">
        <f>SUM(C26+C44)</f>
        <v>17374</v>
      </c>
      <c r="D62" s="181">
        <f>SUM(D26+D44)</f>
        <v>2096</v>
      </c>
      <c r="E62" s="181">
        <f>SUM(E26+E44)</f>
        <v>6191</v>
      </c>
      <c r="F62" s="181">
        <f>SUM(F26+F44)</f>
        <v>7002</v>
      </c>
      <c r="G62" s="181">
        <f>SUM(G26+G44)</f>
        <v>2085</v>
      </c>
    </row>
  </sheetData>
  <mergeCells count="6">
    <mergeCell ref="C46:G46"/>
    <mergeCell ref="C11:G11"/>
    <mergeCell ref="A1:G1"/>
    <mergeCell ref="A4:G4"/>
    <mergeCell ref="D6:G6"/>
    <mergeCell ref="C28:G28"/>
  </mergeCells>
  <printOptions horizontalCentered="1"/>
  <pageMargins left="0.3937007874015748" right="0.3937007874015748" top="0.3937007874015748" bottom="0" header="0.5118110236220472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1">
      <selection activeCell="A1" sqref="A1:G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1" width="5.7109375" style="0" customWidth="1"/>
    <col min="12" max="12" width="5.28125" style="0" customWidth="1"/>
    <col min="13" max="13" width="5.7109375" style="0" customWidth="1"/>
  </cols>
  <sheetData>
    <row r="1" spans="1:7" s="31" customFormat="1" ht="12.75">
      <c r="A1" s="237" t="s">
        <v>175</v>
      </c>
      <c r="B1" s="237"/>
      <c r="C1" s="237"/>
      <c r="D1" s="237"/>
      <c r="E1" s="237"/>
      <c r="F1" s="237"/>
      <c r="G1" s="237"/>
    </row>
    <row r="2" spans="1:7" s="31" customFormat="1" ht="12.75">
      <c r="A2" s="58"/>
      <c r="B2" s="58"/>
      <c r="C2" s="58"/>
      <c r="D2" s="58"/>
      <c r="E2" s="58"/>
      <c r="F2" s="58"/>
      <c r="G2" s="58"/>
    </row>
    <row r="3" spans="1:7" s="31" customFormat="1" ht="12.75">
      <c r="A3" s="58"/>
      <c r="B3" s="58"/>
      <c r="C3" s="58"/>
      <c r="D3" s="58"/>
      <c r="E3" s="58"/>
      <c r="F3" s="58"/>
      <c r="G3" s="58"/>
    </row>
    <row r="4" spans="1:7" ht="12.75">
      <c r="A4" s="229" t="s">
        <v>40</v>
      </c>
      <c r="B4" s="229"/>
      <c r="C4" s="229"/>
      <c r="D4" s="229"/>
      <c r="E4" s="229"/>
      <c r="F4" s="229"/>
      <c r="G4" s="229"/>
    </row>
    <row r="5" spans="1:5" ht="6.75" customHeight="1">
      <c r="A5" s="25"/>
      <c r="B5" s="25"/>
      <c r="C5" s="25"/>
      <c r="D5" s="25"/>
      <c r="E5" s="25"/>
    </row>
    <row r="6" spans="1:11" ht="12.75">
      <c r="A6" s="51" t="s">
        <v>80</v>
      </c>
      <c r="B6" s="35"/>
      <c r="C6" s="14"/>
      <c r="D6" s="242" t="s">
        <v>19</v>
      </c>
      <c r="E6" s="228"/>
      <c r="F6" s="228"/>
      <c r="G6" s="243"/>
      <c r="H6" s="5"/>
      <c r="I6" s="5"/>
      <c r="J6" s="5"/>
      <c r="K6" s="5"/>
    </row>
    <row r="7" spans="1:11" ht="12.75">
      <c r="A7" s="3" t="s">
        <v>108</v>
      </c>
      <c r="C7" s="9" t="s">
        <v>9</v>
      </c>
      <c r="D7" s="19" t="s">
        <v>85</v>
      </c>
      <c r="E7" s="19" t="s">
        <v>131</v>
      </c>
      <c r="F7" s="15" t="s">
        <v>86</v>
      </c>
      <c r="G7" s="51" t="s">
        <v>87</v>
      </c>
      <c r="H7" s="5"/>
      <c r="I7" s="5"/>
      <c r="J7" s="5"/>
      <c r="K7" s="5"/>
    </row>
    <row r="8" spans="1:11" ht="12.75">
      <c r="A8" s="3" t="s">
        <v>109</v>
      </c>
      <c r="C8" s="9" t="s">
        <v>18</v>
      </c>
      <c r="D8" s="4"/>
      <c r="E8" s="4"/>
      <c r="F8" s="55"/>
      <c r="G8" s="5"/>
      <c r="H8" s="5"/>
      <c r="I8" s="5"/>
      <c r="J8" s="5"/>
      <c r="K8" s="5"/>
    </row>
    <row r="9" spans="1:28" ht="12.75">
      <c r="A9" s="13"/>
      <c r="B9" s="6"/>
      <c r="C9" s="20"/>
      <c r="D9" s="20"/>
      <c r="E9" s="20"/>
      <c r="F9" s="22"/>
      <c r="G9" s="6"/>
      <c r="H9" s="5"/>
      <c r="I9" s="5"/>
      <c r="J9" s="5"/>
      <c r="K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48"/>
      <c r="C10" s="30"/>
      <c r="D10" s="28"/>
      <c r="E10" s="28"/>
      <c r="F10" s="28"/>
      <c r="G10" s="2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32" customFormat="1" ht="12.75">
      <c r="A11" s="60"/>
      <c r="B11" s="25"/>
      <c r="C11" s="229" t="s">
        <v>116</v>
      </c>
      <c r="D11" s="229"/>
      <c r="E11" s="229"/>
      <c r="F11" s="229"/>
      <c r="G11" s="229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7" ht="12.75">
      <c r="A12" s="34" t="s">
        <v>110</v>
      </c>
      <c r="C12" s="98">
        <f>SUM(D12:G12)</f>
        <v>55</v>
      </c>
      <c r="D12">
        <v>55</v>
      </c>
      <c r="E12" s="100" t="s">
        <v>135</v>
      </c>
      <c r="F12" s="100" t="s">
        <v>135</v>
      </c>
      <c r="G12" s="100" t="s">
        <v>135</v>
      </c>
    </row>
    <row r="13" ht="12.75">
      <c r="A13" s="34"/>
    </row>
    <row r="14" spans="1:7" ht="12.75">
      <c r="A14" s="107" t="s">
        <v>112</v>
      </c>
      <c r="C14" s="98">
        <f>SUM(D14:G14)</f>
        <v>11</v>
      </c>
      <c r="D14">
        <v>11</v>
      </c>
      <c r="E14" s="100" t="s">
        <v>135</v>
      </c>
      <c r="F14" s="100" t="s">
        <v>135</v>
      </c>
      <c r="G14" s="100" t="s">
        <v>135</v>
      </c>
    </row>
    <row r="15" ht="12.75">
      <c r="A15" s="108"/>
    </row>
    <row r="16" spans="1:7" ht="12.75">
      <c r="A16" s="107" t="s">
        <v>113</v>
      </c>
      <c r="C16" s="98">
        <f>SUM(D16:G16)</f>
        <v>8</v>
      </c>
      <c r="D16">
        <v>8</v>
      </c>
      <c r="E16" s="100" t="s">
        <v>135</v>
      </c>
      <c r="F16" s="100" t="s">
        <v>135</v>
      </c>
      <c r="G16" s="100" t="s">
        <v>135</v>
      </c>
    </row>
    <row r="17" ht="12.75">
      <c r="A17" s="107"/>
    </row>
    <row r="18" spans="1:7" ht="12.75">
      <c r="A18" s="107" t="s">
        <v>111</v>
      </c>
      <c r="C18" s="98">
        <f>SUM(D18:G18)</f>
        <v>40</v>
      </c>
      <c r="D18">
        <v>40</v>
      </c>
      <c r="E18" s="100" t="s">
        <v>135</v>
      </c>
      <c r="F18" s="100" t="s">
        <v>135</v>
      </c>
      <c r="G18" s="100" t="s">
        <v>135</v>
      </c>
    </row>
    <row r="19" ht="12.75">
      <c r="A19" s="109"/>
    </row>
    <row r="20" spans="1:14" ht="12.75">
      <c r="A20" s="107" t="s">
        <v>114</v>
      </c>
      <c r="C20" s="98">
        <f>SUM(D20:G20)</f>
        <v>579</v>
      </c>
      <c r="D20">
        <v>346</v>
      </c>
      <c r="E20">
        <v>168</v>
      </c>
      <c r="F20">
        <v>1</v>
      </c>
      <c r="G20">
        <v>64</v>
      </c>
      <c r="J20" s="101"/>
      <c r="K20" s="101"/>
      <c r="L20" s="101"/>
      <c r="M20" s="101"/>
      <c r="N20" s="101"/>
    </row>
    <row r="21" ht="12.75">
      <c r="A21" s="107"/>
    </row>
    <row r="22" spans="1:7" ht="12.75">
      <c r="A22" s="107" t="s">
        <v>115</v>
      </c>
      <c r="C22" s="98">
        <f>SUM(D22:G22)</f>
        <v>2761</v>
      </c>
      <c r="D22" s="94">
        <v>556</v>
      </c>
      <c r="E22" s="94">
        <v>1555</v>
      </c>
      <c r="F22" s="94">
        <v>114</v>
      </c>
      <c r="G22" s="94">
        <v>536</v>
      </c>
    </row>
    <row r="23" ht="12.75">
      <c r="A23" s="107"/>
    </row>
    <row r="24" spans="1:7" ht="12.75">
      <c r="A24" s="107" t="s">
        <v>117</v>
      </c>
      <c r="C24" s="98">
        <f>SUM(D24:G24)</f>
        <v>10306</v>
      </c>
      <c r="D24" s="94">
        <v>565</v>
      </c>
      <c r="E24" s="94">
        <v>6503</v>
      </c>
      <c r="F24" s="94">
        <v>2593</v>
      </c>
      <c r="G24" s="94">
        <v>645</v>
      </c>
    </row>
    <row r="25" ht="12.75">
      <c r="A25" s="107"/>
    </row>
    <row r="26" spans="1:7" ht="12.75">
      <c r="A26" s="110" t="s">
        <v>38</v>
      </c>
      <c r="C26" s="81">
        <f>SUM(D26,E26,F26,G26)</f>
        <v>13760</v>
      </c>
      <c r="D26" s="81">
        <f>SUM(D12:D24)</f>
        <v>1581</v>
      </c>
      <c r="E26" s="81">
        <f>SUM(E12:E24)</f>
        <v>8226</v>
      </c>
      <c r="F26" s="81">
        <f>SUM(F12:F24)</f>
        <v>2708</v>
      </c>
      <c r="G26" s="81">
        <f>SUM(G12:G24)</f>
        <v>1245</v>
      </c>
    </row>
    <row r="27" spans="1:7" ht="12.75">
      <c r="A27" s="110"/>
      <c r="C27" s="4"/>
      <c r="D27" s="5"/>
      <c r="E27" s="5"/>
      <c r="F27" s="5"/>
      <c r="G27" s="5"/>
    </row>
    <row r="28" spans="1:28" s="32" customFormat="1" ht="12.75">
      <c r="A28" s="60"/>
      <c r="B28" s="25"/>
      <c r="C28" s="229" t="s">
        <v>118</v>
      </c>
      <c r="D28" s="229"/>
      <c r="E28" s="229"/>
      <c r="F28" s="229"/>
      <c r="G28" s="22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14" ht="12.75">
      <c r="A29" s="107"/>
      <c r="C29" s="30"/>
      <c r="D29" s="28"/>
      <c r="E29" s="28"/>
      <c r="F29" s="28"/>
      <c r="G29" s="28"/>
      <c r="J29" s="101"/>
      <c r="K29" s="101"/>
      <c r="L29" s="101"/>
      <c r="M29" s="101"/>
      <c r="N29" s="101"/>
    </row>
    <row r="30" spans="1:14" s="32" customFormat="1" ht="12.75">
      <c r="A30" s="111" t="s">
        <v>110</v>
      </c>
      <c r="C30" s="98">
        <f>SUM(D30:G30)</f>
        <v>41</v>
      </c>
      <c r="D30">
        <v>41</v>
      </c>
      <c r="E30" s="100" t="s">
        <v>135</v>
      </c>
      <c r="F30" s="100" t="s">
        <v>135</v>
      </c>
      <c r="G30" s="100" t="s">
        <v>135</v>
      </c>
      <c r="J30" s="89"/>
      <c r="K30" s="89"/>
      <c r="L30" s="112"/>
      <c r="M30" s="112"/>
      <c r="N30" s="112"/>
    </row>
    <row r="31" spans="1:14" ht="12.75">
      <c r="A31" s="107"/>
      <c r="H31" s="5"/>
      <c r="J31" s="89"/>
      <c r="K31" s="89"/>
      <c r="L31" s="112"/>
      <c r="M31" s="112"/>
      <c r="N31" s="112"/>
    </row>
    <row r="32" spans="1:14" ht="12.75">
      <c r="A32" s="107" t="s">
        <v>112</v>
      </c>
      <c r="C32" s="98">
        <f>SUM(D32:G32)</f>
        <v>15</v>
      </c>
      <c r="D32">
        <v>15</v>
      </c>
      <c r="E32" s="100" t="s">
        <v>135</v>
      </c>
      <c r="F32" s="100" t="s">
        <v>135</v>
      </c>
      <c r="G32" s="100" t="s">
        <v>135</v>
      </c>
      <c r="J32" s="89"/>
      <c r="K32" s="89"/>
      <c r="L32" s="112"/>
      <c r="M32" s="112"/>
      <c r="N32" s="112"/>
    </row>
    <row r="33" spans="1:14" ht="12.75">
      <c r="A33" s="107"/>
      <c r="J33" s="89"/>
      <c r="K33" s="89"/>
      <c r="L33" s="112"/>
      <c r="M33" s="112"/>
      <c r="N33" s="112"/>
    </row>
    <row r="34" spans="1:14" ht="12.75">
      <c r="A34" s="107" t="s">
        <v>113</v>
      </c>
      <c r="C34" s="98">
        <f>SUM(D34:G34)</f>
        <v>5</v>
      </c>
      <c r="D34">
        <v>5</v>
      </c>
      <c r="E34" s="100" t="s">
        <v>135</v>
      </c>
      <c r="F34" s="100" t="s">
        <v>135</v>
      </c>
      <c r="G34" s="100" t="s">
        <v>135</v>
      </c>
      <c r="J34" s="89"/>
      <c r="K34" s="89"/>
      <c r="L34" s="89"/>
      <c r="M34" s="89"/>
      <c r="N34" s="89"/>
    </row>
    <row r="35" spans="1:14" ht="12.75">
      <c r="A35" s="107"/>
      <c r="J35" s="89"/>
      <c r="K35" s="89"/>
      <c r="L35" s="89"/>
      <c r="M35" s="89"/>
      <c r="N35" s="89"/>
    </row>
    <row r="36" spans="1:14" ht="12.75">
      <c r="A36" s="107" t="s">
        <v>111</v>
      </c>
      <c r="C36" s="98">
        <f>SUM(D36:G36)</f>
        <v>18</v>
      </c>
      <c r="D36">
        <v>18</v>
      </c>
      <c r="E36" s="100" t="s">
        <v>135</v>
      </c>
      <c r="F36" s="100" t="s">
        <v>135</v>
      </c>
      <c r="G36" s="100" t="s">
        <v>135</v>
      </c>
      <c r="H36" s="100"/>
      <c r="J36" s="89"/>
      <c r="K36" s="89"/>
      <c r="L36" s="89"/>
      <c r="M36" s="89"/>
      <c r="N36" s="89"/>
    </row>
    <row r="37" spans="1:14" ht="12.75">
      <c r="A37" s="107"/>
      <c r="J37" s="91"/>
      <c r="K37" s="91"/>
      <c r="L37" s="91"/>
      <c r="M37" s="91"/>
      <c r="N37" s="91"/>
    </row>
    <row r="38" spans="1:7" ht="12.75">
      <c r="A38" s="107" t="s">
        <v>114</v>
      </c>
      <c r="C38" s="98">
        <f>SUM(D38:G38)</f>
        <v>314</v>
      </c>
      <c r="D38">
        <v>110</v>
      </c>
      <c r="E38">
        <v>152</v>
      </c>
      <c r="F38">
        <v>7</v>
      </c>
      <c r="G38">
        <v>45</v>
      </c>
    </row>
    <row r="39" ht="12.75">
      <c r="A39" s="107"/>
    </row>
    <row r="40" spans="1:7" ht="12.75">
      <c r="A40" s="107" t="s">
        <v>115</v>
      </c>
      <c r="C40" s="98">
        <f>SUM(D40:G40)</f>
        <v>1494</v>
      </c>
      <c r="D40">
        <v>124</v>
      </c>
      <c r="E40" s="94">
        <v>912</v>
      </c>
      <c r="F40" s="94">
        <v>175</v>
      </c>
      <c r="G40" s="94">
        <v>283</v>
      </c>
    </row>
    <row r="41" ht="12.75">
      <c r="A41" s="107"/>
    </row>
    <row r="42" spans="1:7" ht="12.75">
      <c r="A42" s="34" t="s">
        <v>117</v>
      </c>
      <c r="C42" s="98">
        <f>SUM(D42:G42)</f>
        <v>14022</v>
      </c>
      <c r="D42" s="94">
        <v>962</v>
      </c>
      <c r="E42" s="94">
        <v>2346</v>
      </c>
      <c r="F42" s="94">
        <v>9800</v>
      </c>
      <c r="G42" s="94">
        <v>914</v>
      </c>
    </row>
    <row r="43" ht="12.75">
      <c r="A43" s="34"/>
    </row>
    <row r="44" spans="1:7" ht="12.75">
      <c r="A44" s="85" t="s">
        <v>38</v>
      </c>
      <c r="C44" s="81">
        <f>SUM(D44,E44,F44,G44)</f>
        <v>15909</v>
      </c>
      <c r="D44" s="81">
        <f>SUM(D30:D42)</f>
        <v>1275</v>
      </c>
      <c r="E44" s="81">
        <f>SUM(E30:E42)</f>
        <v>3410</v>
      </c>
      <c r="F44" s="81">
        <f>SUM(F30:F42)</f>
        <v>9982</v>
      </c>
      <c r="G44" s="81">
        <f>SUM(G30:G42)</f>
        <v>1242</v>
      </c>
    </row>
    <row r="45" spans="1:7" ht="12.75">
      <c r="A45" s="85"/>
      <c r="C45" s="30"/>
      <c r="D45" s="28"/>
      <c r="E45" s="28"/>
      <c r="F45" s="28"/>
      <c r="G45" s="28"/>
    </row>
    <row r="46" spans="1:28" s="32" customFormat="1" ht="12.75">
      <c r="A46" s="60"/>
      <c r="B46" s="25"/>
      <c r="C46" s="229" t="s">
        <v>38</v>
      </c>
      <c r="D46" s="229"/>
      <c r="E46" s="229"/>
      <c r="F46" s="229"/>
      <c r="G46" s="229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7" ht="12.75">
      <c r="A47" s="85"/>
      <c r="C47" s="27"/>
      <c r="D47" s="25"/>
      <c r="E47" s="25"/>
      <c r="F47" s="25"/>
      <c r="G47" s="25"/>
    </row>
    <row r="48" spans="1:7" ht="12.75">
      <c r="A48" s="34" t="s">
        <v>110</v>
      </c>
      <c r="C48" s="99">
        <f>SUM(C12+C30)</f>
        <v>96</v>
      </c>
      <c r="D48" s="99">
        <f>SUM(D12+D30)</f>
        <v>96</v>
      </c>
      <c r="E48" s="100" t="s">
        <v>135</v>
      </c>
      <c r="F48" s="100" t="s">
        <v>135</v>
      </c>
      <c r="G48" s="100" t="s">
        <v>135</v>
      </c>
    </row>
    <row r="49" spans="1:4" ht="12.75">
      <c r="A49" s="34"/>
      <c r="C49" s="99"/>
      <c r="D49" s="99"/>
    </row>
    <row r="50" spans="1:7" ht="12.75">
      <c r="A50" s="34" t="s">
        <v>112</v>
      </c>
      <c r="C50" s="99">
        <f>SUM(C14+C32)</f>
        <v>26</v>
      </c>
      <c r="D50" s="99">
        <f>SUM(D14+D32)</f>
        <v>26</v>
      </c>
      <c r="E50" s="100" t="s">
        <v>135</v>
      </c>
      <c r="F50" s="100" t="s">
        <v>135</v>
      </c>
      <c r="G50" s="100" t="s">
        <v>135</v>
      </c>
    </row>
    <row r="51" spans="1:4" ht="12.75">
      <c r="A51" s="34"/>
      <c r="C51" s="99"/>
      <c r="D51" s="99"/>
    </row>
    <row r="52" spans="1:7" ht="12.75">
      <c r="A52" s="34" t="s">
        <v>113</v>
      </c>
      <c r="C52" s="99">
        <f>SUM(C16+C34)</f>
        <v>13</v>
      </c>
      <c r="D52" s="99">
        <f>SUM(D16+D34)</f>
        <v>13</v>
      </c>
      <c r="E52" s="100" t="s">
        <v>135</v>
      </c>
      <c r="F52" s="100" t="s">
        <v>135</v>
      </c>
      <c r="G52" s="100" t="s">
        <v>135</v>
      </c>
    </row>
    <row r="53" spans="1:4" ht="12.75">
      <c r="A53" s="34"/>
      <c r="C53" s="99"/>
      <c r="D53" s="99"/>
    </row>
    <row r="54" spans="1:7" ht="12.75">
      <c r="A54" s="34" t="s">
        <v>111</v>
      </c>
      <c r="C54" s="99">
        <f>SUM(C18+C36)</f>
        <v>58</v>
      </c>
      <c r="D54" s="99">
        <f>SUM(D18+D36)</f>
        <v>58</v>
      </c>
      <c r="E54" s="100" t="s">
        <v>135</v>
      </c>
      <c r="F54" s="100" t="s">
        <v>135</v>
      </c>
      <c r="G54" s="100" t="s">
        <v>135</v>
      </c>
    </row>
    <row r="55" spans="1:7" ht="12.75">
      <c r="A55" s="34"/>
      <c r="C55" s="99"/>
      <c r="D55" s="99"/>
      <c r="E55" s="99"/>
      <c r="F55" s="99"/>
      <c r="G55" s="99"/>
    </row>
    <row r="56" spans="1:7" ht="12.75">
      <c r="A56" s="34" t="s">
        <v>114</v>
      </c>
      <c r="C56" s="99">
        <f>SUM(C20+C38)</f>
        <v>893</v>
      </c>
      <c r="D56" s="99">
        <f>SUM(D20+D38)</f>
        <v>456</v>
      </c>
      <c r="E56" s="99">
        <f>SUM(E20+E38)</f>
        <v>320</v>
      </c>
      <c r="F56" s="99">
        <f>SUM(F20+F38)</f>
        <v>8</v>
      </c>
      <c r="G56" s="99">
        <f>SUM(G20+G38)</f>
        <v>109</v>
      </c>
    </row>
    <row r="57" spans="1:7" ht="12.75">
      <c r="A57" s="34"/>
      <c r="C57" s="99"/>
      <c r="D57" s="99"/>
      <c r="E57" s="99"/>
      <c r="F57" s="99"/>
      <c r="G57" s="99"/>
    </row>
    <row r="58" spans="1:7" ht="12.75">
      <c r="A58" s="34" t="s">
        <v>115</v>
      </c>
      <c r="C58" s="99">
        <f>SUM(C22+C40)</f>
        <v>4255</v>
      </c>
      <c r="D58" s="99">
        <f>SUM(D22+D40)</f>
        <v>680</v>
      </c>
      <c r="E58" s="99">
        <f>SUM(E22+E40)</f>
        <v>2467</v>
      </c>
      <c r="F58" s="99">
        <f>SUM(F22+F40)</f>
        <v>289</v>
      </c>
      <c r="G58" s="99">
        <f>SUM(G22+G40)</f>
        <v>819</v>
      </c>
    </row>
    <row r="59" spans="1:7" ht="12.75">
      <c r="A59" s="34"/>
      <c r="C59" s="99"/>
      <c r="D59" s="99"/>
      <c r="E59" s="99"/>
      <c r="F59" s="99"/>
      <c r="G59" s="99"/>
    </row>
    <row r="60" spans="1:7" ht="12.75">
      <c r="A60" s="34" t="s">
        <v>117</v>
      </c>
      <c r="C60" s="99">
        <f>SUM(C24+C42)</f>
        <v>24328</v>
      </c>
      <c r="D60" s="99">
        <f>SUM(D24+D42)</f>
        <v>1527</v>
      </c>
      <c r="E60" s="99">
        <f>SUM(E24+E42)</f>
        <v>8849</v>
      </c>
      <c r="F60" s="99">
        <f>SUM(F24+F42)</f>
        <v>12393</v>
      </c>
      <c r="G60" s="99">
        <f>SUM(G24+G42)</f>
        <v>1559</v>
      </c>
    </row>
    <row r="61" spans="1:7" ht="12.75">
      <c r="A61" s="34"/>
      <c r="C61" s="99"/>
      <c r="D61" s="99"/>
      <c r="E61" s="99"/>
      <c r="F61" s="99"/>
      <c r="G61" s="99"/>
    </row>
    <row r="62" spans="1:7" ht="12.75">
      <c r="A62" s="85" t="s">
        <v>38</v>
      </c>
      <c r="C62" s="181">
        <f>SUM(C26+C44)</f>
        <v>29669</v>
      </c>
      <c r="D62" s="181">
        <f>SUM(D26+D44)</f>
        <v>2856</v>
      </c>
      <c r="E62" s="181">
        <f>SUM(E26+E44)</f>
        <v>11636</v>
      </c>
      <c r="F62" s="181">
        <f>SUM(F26+F44)</f>
        <v>12690</v>
      </c>
      <c r="G62" s="181">
        <f>SUM(G26+G44)</f>
        <v>2487</v>
      </c>
    </row>
  </sheetData>
  <mergeCells count="6">
    <mergeCell ref="C46:G46"/>
    <mergeCell ref="C11:G11"/>
    <mergeCell ref="A1:G1"/>
    <mergeCell ref="A4:G4"/>
    <mergeCell ref="D6:G6"/>
    <mergeCell ref="C28:G28"/>
  </mergeCells>
  <printOptions horizontalCentered="1"/>
  <pageMargins left="0.3937007874015748" right="0.3937007874015748" top="0.3937007874015748" bottom="0.1968503937007874" header="0.5118110236220472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1.28125" style="0" customWidth="1"/>
    <col min="4" max="4" width="11.57421875" style="0" customWidth="1"/>
    <col min="5" max="5" width="11.8515625" style="0" customWidth="1"/>
    <col min="6" max="6" width="11.57421875" style="0" customWidth="1"/>
    <col min="7" max="7" width="10.28125" style="0" customWidth="1"/>
    <col min="8" max="8" width="14.421875" style="0" customWidth="1"/>
    <col min="9" max="9" width="5.57421875" style="0" customWidth="1"/>
    <col min="10" max="10" width="5.7109375" style="0" customWidth="1"/>
    <col min="11" max="11" width="11.7109375" style="0" customWidth="1"/>
    <col min="12" max="12" width="5.28125" style="0" customWidth="1"/>
    <col min="13" max="13" width="5.7109375" style="0" customWidth="1"/>
  </cols>
  <sheetData>
    <row r="1" spans="1:7" s="31" customFormat="1" ht="12.75">
      <c r="A1" s="28" t="s">
        <v>176</v>
      </c>
      <c r="B1" s="28"/>
      <c r="C1" s="28"/>
      <c r="D1" s="28"/>
      <c r="E1" s="28"/>
      <c r="F1" s="28"/>
      <c r="G1" s="61"/>
    </row>
    <row r="3" spans="1:11" ht="12.75">
      <c r="A3" s="229" t="s">
        <v>132</v>
      </c>
      <c r="B3" s="229"/>
      <c r="C3" s="229"/>
      <c r="D3" s="229"/>
      <c r="E3" s="229"/>
      <c r="F3" s="229"/>
      <c r="G3" s="5"/>
      <c r="H3" s="5"/>
      <c r="I3" s="5"/>
      <c r="J3" s="5"/>
      <c r="K3" s="5"/>
    </row>
    <row r="4" spans="1:11" ht="12.75">
      <c r="A4" s="13"/>
      <c r="B4" s="6"/>
      <c r="C4" s="43"/>
      <c r="D4" s="43"/>
      <c r="E4" s="43"/>
      <c r="F4" s="43"/>
      <c r="G4" s="43"/>
      <c r="H4" s="43"/>
      <c r="I4" s="5"/>
      <c r="J4" s="5"/>
      <c r="K4" s="5"/>
    </row>
    <row r="5" spans="1:28" ht="12.75">
      <c r="A5" s="24"/>
      <c r="B5" s="5"/>
      <c r="C5" s="235" t="s">
        <v>31</v>
      </c>
      <c r="D5" s="236"/>
      <c r="E5" s="235" t="s">
        <v>40</v>
      </c>
      <c r="F5" s="236"/>
      <c r="G5" s="235" t="s">
        <v>133</v>
      </c>
      <c r="H5" s="236"/>
      <c r="I5" s="5"/>
      <c r="J5" s="5"/>
      <c r="K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24"/>
      <c r="B6" s="5"/>
      <c r="C6" s="247" t="s">
        <v>154</v>
      </c>
      <c r="D6" s="248"/>
      <c r="E6" s="248"/>
      <c r="F6" s="248"/>
      <c r="G6" s="209"/>
      <c r="H6" s="20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/>
      <c r="B7" s="5"/>
      <c r="C7" s="30"/>
      <c r="D7" s="30"/>
      <c r="E7" s="30"/>
      <c r="F7" s="30"/>
      <c r="G7" s="30"/>
      <c r="H7" s="3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8" ht="12.75">
      <c r="A8" s="24" t="s">
        <v>120</v>
      </c>
      <c r="B8" s="5"/>
      <c r="C8" s="30"/>
      <c r="D8" s="52" t="s">
        <v>1</v>
      </c>
      <c r="E8" s="30"/>
      <c r="F8" s="52" t="s">
        <v>1</v>
      </c>
      <c r="G8" s="30"/>
      <c r="H8" s="52" t="s">
        <v>1</v>
      </c>
    </row>
    <row r="9" spans="1:8" ht="12.75">
      <c r="A9" s="5"/>
      <c r="B9" s="5"/>
      <c r="C9" s="9" t="s">
        <v>0</v>
      </c>
      <c r="D9" s="9" t="s">
        <v>45</v>
      </c>
      <c r="E9" s="9" t="s">
        <v>0</v>
      </c>
      <c r="F9" s="9" t="s">
        <v>45</v>
      </c>
      <c r="G9" s="9" t="s">
        <v>0</v>
      </c>
      <c r="H9" s="9" t="s">
        <v>45</v>
      </c>
    </row>
    <row r="10" spans="1:8" ht="14.25">
      <c r="A10" s="41"/>
      <c r="B10" s="5"/>
      <c r="C10" s="4"/>
      <c r="D10" s="9" t="s">
        <v>134</v>
      </c>
      <c r="E10" s="4"/>
      <c r="F10" s="9" t="s">
        <v>134</v>
      </c>
      <c r="G10" s="4"/>
      <c r="H10" s="9" t="s">
        <v>134</v>
      </c>
    </row>
    <row r="11" spans="1:8" ht="12.75">
      <c r="A11" s="45"/>
      <c r="B11" s="5"/>
      <c r="C11" s="20"/>
      <c r="D11" s="20"/>
      <c r="E11" s="20"/>
      <c r="F11" s="20"/>
      <c r="G11" s="20"/>
      <c r="H11" s="20"/>
    </row>
    <row r="12" spans="1:8" ht="12.75">
      <c r="A12" s="116"/>
      <c r="B12" s="5"/>
      <c r="C12" s="14"/>
      <c r="D12" s="5"/>
      <c r="E12" s="5"/>
      <c r="F12" s="5"/>
      <c r="G12" s="5"/>
      <c r="H12" s="5"/>
    </row>
    <row r="13" spans="1:8" ht="12.75">
      <c r="A13" s="117">
        <v>1975</v>
      </c>
      <c r="B13" s="5"/>
      <c r="C13" s="113">
        <v>226</v>
      </c>
      <c r="D13" s="114">
        <v>17.13159490600364</v>
      </c>
      <c r="E13" s="44">
        <v>460</v>
      </c>
      <c r="F13" s="114">
        <v>18.8</v>
      </c>
      <c r="G13" s="73">
        <v>11875</v>
      </c>
      <c r="H13" s="114">
        <v>19.7</v>
      </c>
    </row>
    <row r="14" spans="1:8" ht="12.75">
      <c r="A14" s="117">
        <v>76</v>
      </c>
      <c r="B14" s="5"/>
      <c r="C14" s="113">
        <v>219</v>
      </c>
      <c r="D14" s="114">
        <v>16.10175722373355</v>
      </c>
      <c r="E14" s="44">
        <v>404</v>
      </c>
      <c r="F14" s="114">
        <v>16.3</v>
      </c>
      <c r="G14" s="73">
        <v>10506</v>
      </c>
      <c r="H14" s="114">
        <v>17.4</v>
      </c>
    </row>
    <row r="15" spans="1:8" ht="12.75">
      <c r="A15" s="117">
        <v>77</v>
      </c>
      <c r="B15" s="5"/>
      <c r="C15" s="113">
        <v>195</v>
      </c>
      <c r="D15" s="114">
        <v>15.015015015015015</v>
      </c>
      <c r="E15" s="44">
        <v>315</v>
      </c>
      <c r="F15" s="114">
        <v>13.3</v>
      </c>
      <c r="G15" s="73">
        <v>9022</v>
      </c>
      <c r="H15" s="114">
        <v>15.4</v>
      </c>
    </row>
    <row r="16" spans="1:8" ht="12.75">
      <c r="A16" s="118">
        <v>78</v>
      </c>
      <c r="B16" s="5"/>
      <c r="C16" s="113">
        <v>200</v>
      </c>
      <c r="D16" s="114">
        <v>15.852885225110969</v>
      </c>
      <c r="E16" s="44">
        <v>340</v>
      </c>
      <c r="F16" s="114">
        <v>14.6</v>
      </c>
      <c r="G16" s="73">
        <v>8482</v>
      </c>
      <c r="H16" s="114">
        <v>14.7</v>
      </c>
    </row>
    <row r="17" spans="1:8" ht="12.75">
      <c r="A17" s="118">
        <v>79</v>
      </c>
      <c r="B17" s="5"/>
      <c r="C17" s="113">
        <v>153</v>
      </c>
      <c r="D17" s="114">
        <v>12.026410941675838</v>
      </c>
      <c r="E17" s="44">
        <v>296</v>
      </c>
      <c r="F17" s="114">
        <v>12.9</v>
      </c>
      <c r="G17" s="73">
        <v>7855</v>
      </c>
      <c r="H17" s="114">
        <v>13.6</v>
      </c>
    </row>
    <row r="18" spans="1:7" ht="12.75">
      <c r="A18" s="107"/>
      <c r="B18" s="5"/>
      <c r="D18" s="5"/>
      <c r="G18" s="73"/>
    </row>
    <row r="19" spans="1:8" ht="12.75">
      <c r="A19" s="117">
        <v>1980</v>
      </c>
      <c r="B19" s="5"/>
      <c r="C19" s="26">
        <v>154</v>
      </c>
      <c r="D19" s="114">
        <v>11.340206185567009</v>
      </c>
      <c r="E19" s="26">
        <v>281</v>
      </c>
      <c r="F19" s="114">
        <v>11.5</v>
      </c>
      <c r="G19" s="73">
        <v>7821</v>
      </c>
      <c r="H19" s="114">
        <v>12.7</v>
      </c>
    </row>
    <row r="20" spans="1:8" ht="12.75">
      <c r="A20" s="117">
        <v>81</v>
      </c>
      <c r="B20" s="5"/>
      <c r="C20" s="105">
        <v>137</v>
      </c>
      <c r="D20" s="115">
        <v>10.152660441677781</v>
      </c>
      <c r="E20" s="106">
        <v>278</v>
      </c>
      <c r="F20" s="115">
        <v>11.3</v>
      </c>
      <c r="G20" s="73">
        <v>7257</v>
      </c>
      <c r="H20" s="115">
        <v>11.6</v>
      </c>
    </row>
    <row r="21" spans="1:8" ht="12.75">
      <c r="A21" s="117">
        <v>82</v>
      </c>
      <c r="B21" s="5"/>
      <c r="C21" s="105">
        <v>151</v>
      </c>
      <c r="D21" s="115">
        <v>11.385914643341879</v>
      </c>
      <c r="E21" s="106">
        <v>253</v>
      </c>
      <c r="F21" s="115">
        <v>10.3</v>
      </c>
      <c r="G21" s="73">
        <v>6782</v>
      </c>
      <c r="H21" s="115">
        <v>10.9</v>
      </c>
    </row>
    <row r="22" spans="1:8" ht="12.75">
      <c r="A22" s="117">
        <v>83</v>
      </c>
      <c r="B22" s="5"/>
      <c r="C22" s="113">
        <v>146</v>
      </c>
      <c r="D22" s="114">
        <v>11.390232485567171</v>
      </c>
      <c r="E22" s="44">
        <v>231</v>
      </c>
      <c r="F22" s="114">
        <v>9.8</v>
      </c>
      <c r="G22" s="73">
        <v>6099</v>
      </c>
      <c r="H22" s="114">
        <v>10.3</v>
      </c>
    </row>
    <row r="23" spans="1:8" ht="12.75">
      <c r="A23" s="117">
        <v>84</v>
      </c>
      <c r="B23" s="5"/>
      <c r="C23" s="105">
        <v>103</v>
      </c>
      <c r="D23" s="115">
        <v>8.301765132586443</v>
      </c>
      <c r="E23" s="106">
        <v>212</v>
      </c>
      <c r="F23" s="115">
        <v>9.2</v>
      </c>
      <c r="G23" s="73">
        <v>5633</v>
      </c>
      <c r="H23" s="115">
        <v>9.6</v>
      </c>
    </row>
    <row r="24" spans="1:7" ht="12.75">
      <c r="A24" s="107"/>
      <c r="B24" s="5"/>
      <c r="D24" s="5"/>
      <c r="G24" s="73"/>
    </row>
    <row r="25" spans="1:8" ht="12.75">
      <c r="A25" s="117">
        <v>1985</v>
      </c>
      <c r="B25" s="5"/>
      <c r="C25" s="113">
        <v>121</v>
      </c>
      <c r="D25" s="114">
        <v>9.519313980017309</v>
      </c>
      <c r="E25" s="44">
        <v>192</v>
      </c>
      <c r="F25" s="114">
        <v>8.3</v>
      </c>
      <c r="G25" s="73">
        <v>5244</v>
      </c>
      <c r="H25" s="114">
        <v>8.9</v>
      </c>
    </row>
    <row r="26" spans="1:8" ht="12.75">
      <c r="A26" s="117">
        <v>86</v>
      </c>
      <c r="B26" s="5"/>
      <c r="C26" s="113">
        <v>116</v>
      </c>
      <c r="D26" s="114">
        <v>8.654133094598627</v>
      </c>
      <c r="E26" s="44">
        <v>192</v>
      </c>
      <c r="F26" s="114">
        <v>7.8</v>
      </c>
      <c r="G26" s="73">
        <v>5355</v>
      </c>
      <c r="H26" s="114">
        <v>8.6</v>
      </c>
    </row>
    <row r="27" spans="1:8" ht="12.75">
      <c r="A27" s="117">
        <v>87</v>
      </c>
      <c r="B27" s="5"/>
      <c r="C27" s="113">
        <v>119</v>
      </c>
      <c r="D27" s="114">
        <v>8.345606283750614</v>
      </c>
      <c r="E27" s="44">
        <v>187</v>
      </c>
      <c r="F27" s="114">
        <v>7.2</v>
      </c>
      <c r="G27" s="73">
        <v>5318</v>
      </c>
      <c r="H27" s="114">
        <v>8.3</v>
      </c>
    </row>
    <row r="28" spans="1:8" ht="12.75">
      <c r="A28" s="117">
        <v>88</v>
      </c>
      <c r="B28" s="5"/>
      <c r="C28" s="113">
        <v>118</v>
      </c>
      <c r="D28" s="114">
        <v>7.682791848427632</v>
      </c>
      <c r="E28" s="44">
        <v>185</v>
      </c>
      <c r="F28" s="114">
        <v>6.8</v>
      </c>
      <c r="G28" s="73">
        <v>5080</v>
      </c>
      <c r="H28" s="114">
        <v>7.6</v>
      </c>
    </row>
    <row r="29" spans="1:8" ht="12.75">
      <c r="A29" s="117">
        <v>89</v>
      </c>
      <c r="B29" s="5"/>
      <c r="C29" s="113">
        <v>122</v>
      </c>
      <c r="D29" s="114">
        <v>7.955656993805021</v>
      </c>
      <c r="E29" s="44">
        <v>183</v>
      </c>
      <c r="F29" s="114">
        <v>6.7</v>
      </c>
      <c r="G29" s="73">
        <v>5074</v>
      </c>
      <c r="H29" s="114">
        <v>7.5</v>
      </c>
    </row>
    <row r="30" spans="1:7" ht="12.75">
      <c r="A30" s="107"/>
      <c r="B30" s="5"/>
      <c r="D30" s="5"/>
      <c r="G30" s="73"/>
    </row>
    <row r="31" spans="1:8" ht="12.75">
      <c r="A31" s="117">
        <v>1990</v>
      </c>
      <c r="B31" s="5"/>
      <c r="C31" s="113">
        <v>102</v>
      </c>
      <c r="D31" s="114">
        <v>6.11034565386689</v>
      </c>
      <c r="E31" s="44">
        <v>197</v>
      </c>
      <c r="F31" s="114">
        <v>6.8</v>
      </c>
      <c r="G31" s="122">
        <v>5076</v>
      </c>
      <c r="H31" s="121">
        <v>7.1</v>
      </c>
    </row>
    <row r="32" spans="1:8" ht="12.75">
      <c r="A32" s="117">
        <v>91</v>
      </c>
      <c r="B32" s="5"/>
      <c r="C32" s="113">
        <v>114</v>
      </c>
      <c r="D32" s="114">
        <v>6.907834939101982</v>
      </c>
      <c r="E32" s="44">
        <v>210</v>
      </c>
      <c r="F32" s="114">
        <v>7.3</v>
      </c>
      <c r="G32" s="73">
        <v>5711</v>
      </c>
      <c r="H32" s="114">
        <v>6.7</v>
      </c>
    </row>
    <row r="33" spans="1:8" ht="12.75">
      <c r="A33" s="117">
        <v>92</v>
      </c>
      <c r="B33" s="5"/>
      <c r="C33" s="113">
        <v>107</v>
      </c>
      <c r="D33" s="114">
        <v>6.4860277626235066</v>
      </c>
      <c r="E33" s="44">
        <v>164</v>
      </c>
      <c r="F33" s="114">
        <v>5.7</v>
      </c>
      <c r="G33" s="73">
        <v>4992</v>
      </c>
      <c r="H33" s="114">
        <v>6.1</v>
      </c>
    </row>
    <row r="34" spans="1:8" ht="12.75">
      <c r="A34" s="86">
        <v>93</v>
      </c>
      <c r="B34" s="5"/>
      <c r="C34" s="113">
        <v>117</v>
      </c>
      <c r="D34" s="114">
        <v>7.196899797010519</v>
      </c>
      <c r="E34" s="44">
        <v>145</v>
      </c>
      <c r="F34" s="114">
        <v>5.1</v>
      </c>
      <c r="G34">
        <v>4665</v>
      </c>
      <c r="H34" s="114">
        <v>5.9</v>
      </c>
    </row>
    <row r="35" spans="1:8" ht="12.75">
      <c r="A35" s="86">
        <v>94</v>
      </c>
      <c r="B35" s="5"/>
      <c r="C35" s="113">
        <v>86</v>
      </c>
      <c r="D35" s="114">
        <v>5.3083143015863214</v>
      </c>
      <c r="E35" s="44">
        <v>139</v>
      </c>
      <c r="F35" s="114">
        <v>5</v>
      </c>
      <c r="G35" s="73">
        <v>4309</v>
      </c>
      <c r="H35" s="114">
        <v>5.6</v>
      </c>
    </row>
    <row r="36" spans="1:4" ht="12.75">
      <c r="A36" s="86"/>
      <c r="B36" s="5"/>
      <c r="D36" s="5"/>
    </row>
    <row r="37" spans="1:8" ht="12.75">
      <c r="A37" s="86">
        <v>1995</v>
      </c>
      <c r="B37" s="5"/>
      <c r="C37" s="113">
        <v>77</v>
      </c>
      <c r="D37" s="114">
        <v>4.851310483870968</v>
      </c>
      <c r="E37" s="44">
        <v>126</v>
      </c>
      <c r="F37" s="114">
        <v>4.6</v>
      </c>
      <c r="G37" s="73">
        <v>4053</v>
      </c>
      <c r="H37" s="114">
        <v>5.3</v>
      </c>
    </row>
    <row r="38" spans="1:8" ht="12.75">
      <c r="A38" s="119">
        <v>96</v>
      </c>
      <c r="B38" s="5"/>
      <c r="C38" s="113">
        <v>103</v>
      </c>
      <c r="D38" s="114">
        <v>6.207062793780885</v>
      </c>
      <c r="E38" s="44">
        <v>141</v>
      </c>
      <c r="F38" s="114">
        <v>4.9</v>
      </c>
      <c r="G38" s="73">
        <v>3962</v>
      </c>
      <c r="H38" s="114">
        <v>5</v>
      </c>
    </row>
    <row r="39" spans="1:8" ht="12.75">
      <c r="A39" s="119">
        <v>97</v>
      </c>
      <c r="B39" s="5"/>
      <c r="C39" s="105">
        <v>99</v>
      </c>
      <c r="D39" s="115">
        <v>5.833824395992929</v>
      </c>
      <c r="E39" s="106">
        <v>141</v>
      </c>
      <c r="F39" s="115">
        <v>4.9</v>
      </c>
      <c r="G39" s="122" t="s">
        <v>137</v>
      </c>
      <c r="H39" s="115">
        <v>4.9</v>
      </c>
    </row>
    <row r="40" spans="1:8" ht="12.75">
      <c r="A40" s="119">
        <v>98</v>
      </c>
      <c r="B40" s="5"/>
      <c r="C40" s="105">
        <v>68</v>
      </c>
      <c r="D40" s="115">
        <v>4.188481675392671</v>
      </c>
      <c r="E40" s="106">
        <v>127</v>
      </c>
      <c r="F40" s="115">
        <v>4.6</v>
      </c>
      <c r="G40" s="73">
        <v>3666</v>
      </c>
      <c r="H40" s="115">
        <v>4.7</v>
      </c>
    </row>
    <row r="41" spans="1:8" ht="12.75">
      <c r="A41" s="119">
        <v>99</v>
      </c>
      <c r="B41" s="5"/>
      <c r="C41" s="105">
        <v>73</v>
      </c>
      <c r="D41" s="115">
        <v>4.552825246351503</v>
      </c>
      <c r="E41" s="106">
        <v>98</v>
      </c>
      <c r="F41" s="115">
        <v>3.6</v>
      </c>
      <c r="G41" s="73">
        <v>3496</v>
      </c>
      <c r="H41" s="115">
        <v>4.5</v>
      </c>
    </row>
    <row r="42" spans="1:7" ht="12.75">
      <c r="A42" s="86"/>
      <c r="B42" s="5"/>
      <c r="D42" s="5"/>
      <c r="G42" s="73"/>
    </row>
    <row r="43" spans="1:8" ht="12.75">
      <c r="A43" s="119">
        <v>2000</v>
      </c>
      <c r="B43" s="5"/>
      <c r="C43" s="113">
        <v>72</v>
      </c>
      <c r="D43" s="114">
        <v>4.455721269880562</v>
      </c>
      <c r="E43" s="44">
        <v>113</v>
      </c>
      <c r="F43" s="114">
        <v>4.2</v>
      </c>
      <c r="G43" s="73">
        <v>3362</v>
      </c>
      <c r="H43" s="114">
        <v>4.4</v>
      </c>
    </row>
    <row r="44" spans="1:8" ht="12.75">
      <c r="A44" s="120">
        <v>1</v>
      </c>
      <c r="B44" s="5"/>
      <c r="C44" s="113">
        <v>65</v>
      </c>
      <c r="D44" s="114">
        <v>4.117572532623845</v>
      </c>
      <c r="E44" s="44">
        <v>121</v>
      </c>
      <c r="F44" s="114">
        <v>4.7</v>
      </c>
      <c r="G44" s="73">
        <v>3163</v>
      </c>
      <c r="H44" s="114">
        <v>4.3</v>
      </c>
    </row>
    <row r="45" spans="1:8" ht="12.75">
      <c r="A45" s="120">
        <v>2</v>
      </c>
      <c r="B45" s="5"/>
      <c r="C45" s="105">
        <v>55</v>
      </c>
      <c r="D45" s="115">
        <v>3.5016234799770802</v>
      </c>
      <c r="E45" s="106">
        <v>107</v>
      </c>
      <c r="F45" s="115">
        <v>4.3</v>
      </c>
      <c r="G45" s="73">
        <v>3036</v>
      </c>
      <c r="H45" s="115">
        <v>4.2</v>
      </c>
    </row>
    <row r="46" spans="1:8" ht="12.75">
      <c r="A46" s="120">
        <v>3</v>
      </c>
      <c r="B46" s="5"/>
      <c r="C46" s="113">
        <v>57</v>
      </c>
      <c r="D46" s="114">
        <v>3.581301834631817</v>
      </c>
      <c r="E46" s="44">
        <v>97</v>
      </c>
      <c r="F46" s="114">
        <v>4</v>
      </c>
      <c r="G46" s="122">
        <v>2991</v>
      </c>
      <c r="H46" s="121">
        <v>4.3</v>
      </c>
    </row>
    <row r="47" spans="1:8" ht="12.75">
      <c r="A47" s="120">
        <v>4</v>
      </c>
      <c r="B47" s="5"/>
      <c r="C47" s="113">
        <v>63</v>
      </c>
      <c r="D47" s="114">
        <v>3.91231447556356</v>
      </c>
      <c r="E47" s="44">
        <v>99</v>
      </c>
      <c r="F47" s="114">
        <v>4.10958904109589</v>
      </c>
      <c r="G47" s="73">
        <v>2918</v>
      </c>
      <c r="H47" s="114">
        <v>4.1</v>
      </c>
    </row>
    <row r="48" spans="1:7" ht="12.75">
      <c r="A48" s="86"/>
      <c r="G48" s="74"/>
    </row>
    <row r="49" spans="1:8" ht="12.75">
      <c r="A49" s="119">
        <v>2005</v>
      </c>
      <c r="B49" s="5"/>
      <c r="C49" s="113">
        <v>74</v>
      </c>
      <c r="D49" s="114">
        <v>4.573830273811732</v>
      </c>
      <c r="E49" s="184">
        <v>96</v>
      </c>
      <c r="F49" s="114">
        <v>4.169018977721804</v>
      </c>
      <c r="G49" s="73">
        <v>2696</v>
      </c>
      <c r="H49" s="114">
        <v>3.9312039312039313</v>
      </c>
    </row>
    <row r="50" ht="12.75">
      <c r="D50" s="73"/>
    </row>
    <row r="51" spans="1:8" ht="14.25">
      <c r="A51" s="46" t="s">
        <v>121</v>
      </c>
      <c r="B51" s="5"/>
      <c r="C51" s="5"/>
      <c r="D51" s="5"/>
      <c r="E51" s="5"/>
      <c r="F51" s="5"/>
      <c r="G51" s="73"/>
      <c r="H51" s="5"/>
    </row>
    <row r="52" ht="12.75">
      <c r="G52" s="73"/>
    </row>
    <row r="53" ht="12.75">
      <c r="G53" s="73"/>
    </row>
    <row r="54" ht="12.75">
      <c r="G54" s="73"/>
    </row>
    <row r="55" ht="12.75">
      <c r="G55" s="73"/>
    </row>
    <row r="56" ht="12.75">
      <c r="G56" s="73"/>
    </row>
    <row r="57" ht="12.75">
      <c r="G57" s="73"/>
    </row>
    <row r="59" ht="12.75">
      <c r="G59" s="73"/>
    </row>
  </sheetData>
  <mergeCells count="5">
    <mergeCell ref="G5:H5"/>
    <mergeCell ref="C6:H6"/>
    <mergeCell ref="A3:F3"/>
    <mergeCell ref="C5:D5"/>
    <mergeCell ref="E5:F5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0" workbookViewId="0" topLeftCell="A1">
      <selection activeCell="A1" sqref="A1:K1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5.00390625" style="0" customWidth="1"/>
    <col min="4" max="4" width="11.57421875" style="0" customWidth="1"/>
    <col min="5" max="5" width="10.8515625" style="0" customWidth="1"/>
    <col min="6" max="6" width="13.00390625" style="0" customWidth="1"/>
    <col min="7" max="7" width="15.421875" style="0" customWidth="1"/>
    <col min="8" max="8" width="11.281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1" customFormat="1" ht="12.75">
      <c r="A1" s="237" t="s">
        <v>177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s="31" customFormat="1" ht="12.75">
      <c r="A2" s="237" t="s">
        <v>151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s="3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12.75">
      <c r="A4" s="229" t="s">
        <v>31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24">
      <c r="A6" s="136"/>
      <c r="B6" s="131" t="s">
        <v>7</v>
      </c>
      <c r="C6" s="132" t="s">
        <v>7</v>
      </c>
      <c r="D6" s="137" t="s">
        <v>155</v>
      </c>
      <c r="E6" s="137"/>
      <c r="F6" s="137"/>
      <c r="G6" s="137"/>
      <c r="H6" s="135" t="s">
        <v>23</v>
      </c>
      <c r="I6" s="131" t="s">
        <v>9</v>
      </c>
      <c r="J6" s="132"/>
      <c r="K6" s="138" t="s">
        <v>138</v>
      </c>
      <c r="L6" s="138"/>
      <c r="M6" s="127"/>
    </row>
    <row r="7" spans="1:13" ht="24">
      <c r="A7" s="130" t="s">
        <v>120</v>
      </c>
      <c r="B7" s="126"/>
      <c r="C7" s="126"/>
      <c r="D7" s="126"/>
      <c r="E7" s="126"/>
      <c r="F7" s="131" t="s">
        <v>145</v>
      </c>
      <c r="G7" s="132"/>
      <c r="H7" s="133"/>
      <c r="I7" s="126"/>
      <c r="J7" s="126"/>
      <c r="K7" s="126"/>
      <c r="L7" s="127"/>
      <c r="M7" s="127"/>
    </row>
    <row r="8" spans="1:13" ht="24">
      <c r="A8" s="134"/>
      <c r="B8" s="128" t="s">
        <v>0</v>
      </c>
      <c r="C8" s="128" t="s">
        <v>0</v>
      </c>
      <c r="D8" s="128" t="s">
        <v>0</v>
      </c>
      <c r="E8" s="128" t="s">
        <v>139</v>
      </c>
      <c r="F8" s="135" t="s">
        <v>0</v>
      </c>
      <c r="G8" s="135" t="s">
        <v>146</v>
      </c>
      <c r="H8" s="128" t="s">
        <v>0</v>
      </c>
      <c r="I8" s="128" t="s">
        <v>0</v>
      </c>
      <c r="J8" s="128" t="s">
        <v>139</v>
      </c>
      <c r="K8" s="128" t="s">
        <v>0</v>
      </c>
      <c r="L8" s="129" t="s">
        <v>139</v>
      </c>
      <c r="M8" s="127"/>
    </row>
    <row r="9" spans="1:3" ht="12.75">
      <c r="A9" s="5"/>
      <c r="C9" s="5"/>
    </row>
    <row r="10" spans="1:12" ht="12.75">
      <c r="A10">
        <v>1975</v>
      </c>
      <c r="C10" s="123">
        <v>10494</v>
      </c>
      <c r="D10" s="123">
        <v>13192</v>
      </c>
      <c r="E10" s="104">
        <v>7.641179656343853</v>
      </c>
      <c r="F10" s="123">
        <v>1306</v>
      </c>
      <c r="G10" s="104">
        <v>98.99939357186173</v>
      </c>
      <c r="H10" s="123">
        <v>93</v>
      </c>
      <c r="I10" s="123">
        <v>26099</v>
      </c>
      <c r="J10" s="104">
        <v>15.117279248856748</v>
      </c>
      <c r="K10" s="124">
        <v>-12907</v>
      </c>
      <c r="L10" s="125">
        <v>-7.476099592512895</v>
      </c>
    </row>
    <row r="11" spans="1:12" ht="12.75">
      <c r="A11">
        <v>76</v>
      </c>
      <c r="C11" s="123">
        <v>9724</v>
      </c>
      <c r="D11" s="123">
        <v>13601</v>
      </c>
      <c r="E11" s="104">
        <v>7.9619447025056616</v>
      </c>
      <c r="F11" s="123">
        <v>1360</v>
      </c>
      <c r="G11" s="104">
        <v>99.99264759944123</v>
      </c>
      <c r="H11" s="123">
        <v>83</v>
      </c>
      <c r="I11" s="123">
        <v>25300</v>
      </c>
      <c r="J11" s="104">
        <v>14.810469889963478</v>
      </c>
      <c r="K11" s="124">
        <v>-11699</v>
      </c>
      <c r="L11" s="125">
        <v>-6.848525187457815</v>
      </c>
    </row>
    <row r="12" spans="1:12" ht="12.75">
      <c r="A12">
        <v>77</v>
      </c>
      <c r="C12" s="123">
        <v>9401</v>
      </c>
      <c r="D12" s="123">
        <v>12987</v>
      </c>
      <c r="E12" s="104">
        <v>7.6920753322304884</v>
      </c>
      <c r="F12" s="123">
        <v>1340</v>
      </c>
      <c r="G12" s="104">
        <v>103.18010318010317</v>
      </c>
      <c r="H12" s="123">
        <v>70</v>
      </c>
      <c r="I12" s="123">
        <v>24294</v>
      </c>
      <c r="J12" s="104">
        <v>14.389102804435781</v>
      </c>
      <c r="K12" s="124">
        <v>-11307</v>
      </c>
      <c r="L12" s="125">
        <v>-6.697027472205293</v>
      </c>
    </row>
    <row r="13" spans="1:12" ht="12.75">
      <c r="A13">
        <v>78</v>
      </c>
      <c r="C13" s="123">
        <v>7966</v>
      </c>
      <c r="D13" s="123">
        <v>12616</v>
      </c>
      <c r="E13" s="104">
        <v>7.543699462266255</v>
      </c>
      <c r="F13" s="123">
        <v>1432</v>
      </c>
      <c r="G13" s="104">
        <v>113.50665821179454</v>
      </c>
      <c r="H13" s="123">
        <v>83</v>
      </c>
      <c r="I13" s="123">
        <v>24072</v>
      </c>
      <c r="J13" s="104">
        <v>14.393780394393888</v>
      </c>
      <c r="K13" s="124">
        <v>-11456</v>
      </c>
      <c r="L13" s="125">
        <v>-6.850080932127633</v>
      </c>
    </row>
    <row r="14" spans="1:12" ht="12.75">
      <c r="A14">
        <v>79</v>
      </c>
      <c r="C14" s="123">
        <v>8296</v>
      </c>
      <c r="D14" s="123">
        <v>12722</v>
      </c>
      <c r="E14" s="104">
        <v>7.670583355039119</v>
      </c>
      <c r="F14" s="123">
        <v>1621</v>
      </c>
      <c r="G14" s="104">
        <v>127.41707278729761</v>
      </c>
      <c r="H14" s="123">
        <v>62</v>
      </c>
      <c r="I14" s="123">
        <v>23760</v>
      </c>
      <c r="J14" s="104">
        <v>14.325818308106387</v>
      </c>
      <c r="K14" s="124">
        <v>-11038</v>
      </c>
      <c r="L14" s="125">
        <v>-6.655234953067269</v>
      </c>
    </row>
    <row r="15" ht="12.75">
      <c r="G15" s="63"/>
    </row>
    <row r="16" spans="1:12" ht="12.75">
      <c r="A16">
        <v>1980</v>
      </c>
      <c r="C16" s="123">
        <v>8930</v>
      </c>
      <c r="D16" s="123">
        <v>13580</v>
      </c>
      <c r="E16" s="104">
        <v>8.23222388254229</v>
      </c>
      <c r="F16" s="123">
        <v>1870</v>
      </c>
      <c r="G16" s="63">
        <v>137.70250368188513</v>
      </c>
      <c r="H16" s="123">
        <v>67</v>
      </c>
      <c r="I16" s="123">
        <v>23726</v>
      </c>
      <c r="J16" s="104">
        <v>14.38274991437396</v>
      </c>
      <c r="K16" s="124">
        <v>-10146</v>
      </c>
      <c r="L16" s="125">
        <v>-6.15052603183167</v>
      </c>
    </row>
    <row r="17" spans="1:12" ht="12.75">
      <c r="A17">
        <v>81</v>
      </c>
      <c r="C17" s="123">
        <v>9042</v>
      </c>
      <c r="D17" s="123">
        <v>13494</v>
      </c>
      <c r="E17" s="104">
        <v>8.22413228822128</v>
      </c>
      <c r="F17" s="123">
        <v>1980</v>
      </c>
      <c r="G17" s="104">
        <v>146.7318808359271</v>
      </c>
      <c r="H17" s="123">
        <v>59</v>
      </c>
      <c r="I17" s="123">
        <v>23746</v>
      </c>
      <c r="J17" s="104">
        <v>14.472376264717838</v>
      </c>
      <c r="K17" s="124">
        <v>-10252</v>
      </c>
      <c r="L17" s="125">
        <v>-6.248243976496559</v>
      </c>
    </row>
    <row r="18" spans="1:12" ht="12.75">
      <c r="A18" s="26">
        <v>82</v>
      </c>
      <c r="C18" s="123">
        <v>8991</v>
      </c>
      <c r="D18" s="123">
        <v>13262</v>
      </c>
      <c r="E18" s="104">
        <v>8.133441926415104</v>
      </c>
      <c r="F18" s="123">
        <v>2115</v>
      </c>
      <c r="G18" s="104">
        <v>159.47820841502036</v>
      </c>
      <c r="H18" s="123">
        <v>53</v>
      </c>
      <c r="I18" s="123">
        <v>23761</v>
      </c>
      <c r="J18" s="104">
        <v>14.572365677390232</v>
      </c>
      <c r="K18" s="124">
        <v>-10499</v>
      </c>
      <c r="L18" s="125">
        <v>-6.43892375097513</v>
      </c>
    </row>
    <row r="19" spans="1:12" ht="12.75">
      <c r="A19" s="26">
        <v>83</v>
      </c>
      <c r="C19" s="123">
        <v>9198</v>
      </c>
      <c r="D19" s="123">
        <v>12818</v>
      </c>
      <c r="E19" s="104">
        <v>7.926652798013204</v>
      </c>
      <c r="F19" s="123">
        <v>2137</v>
      </c>
      <c r="G19" s="104">
        <v>166.7186768606647</v>
      </c>
      <c r="H19" s="123">
        <v>55</v>
      </c>
      <c r="I19" s="123">
        <v>22537</v>
      </c>
      <c r="J19" s="104">
        <v>13.936883609675736</v>
      </c>
      <c r="K19" s="124">
        <v>-9719</v>
      </c>
      <c r="L19" s="125">
        <v>-6.010230811662532</v>
      </c>
    </row>
    <row r="20" spans="1:12" ht="12.75">
      <c r="A20" s="26">
        <v>84</v>
      </c>
      <c r="C20" s="123">
        <v>8885</v>
      </c>
      <c r="D20" s="123">
        <v>12407</v>
      </c>
      <c r="E20" s="104">
        <v>7.749308889313611</v>
      </c>
      <c r="F20" s="123">
        <v>2171</v>
      </c>
      <c r="G20" s="104">
        <v>174.98186507616668</v>
      </c>
      <c r="H20" s="123">
        <v>50</v>
      </c>
      <c r="I20" s="123">
        <v>22021</v>
      </c>
      <c r="J20" s="104">
        <v>13.75413323539736</v>
      </c>
      <c r="K20" s="124">
        <v>-9614</v>
      </c>
      <c r="L20" s="125">
        <v>-6.004824346083748</v>
      </c>
    </row>
    <row r="21" spans="1:7" ht="12.75">
      <c r="A21" s="5"/>
      <c r="B21" s="5"/>
      <c r="G21" s="63"/>
    </row>
    <row r="22" spans="1:12" ht="12.75">
      <c r="A22" s="29">
        <v>1985</v>
      </c>
      <c r="C22" s="123">
        <v>8768</v>
      </c>
      <c r="D22" s="123">
        <v>12711</v>
      </c>
      <c r="E22" s="104">
        <v>8.012622512248072</v>
      </c>
      <c r="F22" s="123">
        <v>2253</v>
      </c>
      <c r="G22" s="104">
        <v>177.248052867595</v>
      </c>
      <c r="H22" s="123">
        <v>64</v>
      </c>
      <c r="I22" s="123">
        <v>22266</v>
      </c>
      <c r="J22" s="104">
        <v>14.035799925868586</v>
      </c>
      <c r="K22" s="124">
        <v>-9555</v>
      </c>
      <c r="L22" s="125">
        <v>-6.023177413620513</v>
      </c>
    </row>
    <row r="23" spans="1:12" ht="12.75">
      <c r="A23" s="29">
        <v>86</v>
      </c>
      <c r="C23" s="123">
        <v>9180</v>
      </c>
      <c r="D23" s="123">
        <v>13404</v>
      </c>
      <c r="E23" s="104">
        <v>8.507354126549115</v>
      </c>
      <c r="F23" s="123">
        <v>2544</v>
      </c>
      <c r="G23" s="63">
        <v>189.79409131602506</v>
      </c>
      <c r="H23" s="123">
        <v>54</v>
      </c>
      <c r="I23" s="123">
        <v>21973</v>
      </c>
      <c r="J23" s="104">
        <v>13.945993152988935</v>
      </c>
      <c r="K23" s="124">
        <v>-8569</v>
      </c>
      <c r="L23" s="125">
        <v>-5.438639026439821</v>
      </c>
    </row>
    <row r="24" spans="1:12" ht="12.75">
      <c r="A24" s="29">
        <v>87</v>
      </c>
      <c r="C24" s="123">
        <v>9565</v>
      </c>
      <c r="D24" s="123">
        <v>14259</v>
      </c>
      <c r="E24" s="104">
        <v>8.952328333657714</v>
      </c>
      <c r="F24" s="123">
        <v>2756</v>
      </c>
      <c r="G24" s="104">
        <v>193.28143628585454</v>
      </c>
      <c r="H24" s="123">
        <v>54</v>
      </c>
      <c r="I24" s="123">
        <v>21516</v>
      </c>
      <c r="J24" s="104">
        <v>13.508541722910401</v>
      </c>
      <c r="K24" s="124">
        <v>-7257</v>
      </c>
      <c r="L24" s="125">
        <v>-4.556213389252686</v>
      </c>
    </row>
    <row r="25" spans="1:12" ht="12.75">
      <c r="A25" s="29">
        <v>88</v>
      </c>
      <c r="C25" s="123">
        <v>9787</v>
      </c>
      <c r="D25" s="123">
        <v>15359</v>
      </c>
      <c r="E25" s="104">
        <v>9.615553168205505</v>
      </c>
      <c r="F25" s="123">
        <v>3055</v>
      </c>
      <c r="G25" s="104">
        <v>198.90617878768148</v>
      </c>
      <c r="H25" s="123">
        <v>58</v>
      </c>
      <c r="I25" s="123">
        <v>21186</v>
      </c>
      <c r="J25" s="104">
        <v>13.263565949710388</v>
      </c>
      <c r="K25" s="124">
        <v>-5827</v>
      </c>
      <c r="L25" s="125">
        <v>-3.648012781504882</v>
      </c>
    </row>
    <row r="26" spans="1:12" ht="12.75">
      <c r="A26" s="29">
        <v>89</v>
      </c>
      <c r="C26" s="123">
        <v>9484</v>
      </c>
      <c r="D26" s="123">
        <v>15335</v>
      </c>
      <c r="E26" s="104">
        <v>9.5246672422253</v>
      </c>
      <c r="F26" s="123">
        <v>3127</v>
      </c>
      <c r="G26" s="104">
        <v>203.9126181936746</v>
      </c>
      <c r="H26" s="123">
        <v>36</v>
      </c>
      <c r="I26" s="123">
        <v>21241</v>
      </c>
      <c r="J26" s="104">
        <v>13.192921871021037</v>
      </c>
      <c r="K26" s="124">
        <v>-5906</v>
      </c>
      <c r="L26" s="125">
        <v>-3.6682546287957365</v>
      </c>
    </row>
    <row r="27" ht="12.75">
      <c r="G27" s="63"/>
    </row>
    <row r="28" spans="1:12" ht="12.75">
      <c r="A28">
        <v>1990</v>
      </c>
      <c r="C28" s="123">
        <v>9938</v>
      </c>
      <c r="D28" s="123">
        <v>16693</v>
      </c>
      <c r="E28" s="104">
        <v>10.175723708954674</v>
      </c>
      <c r="F28" s="123">
        <v>3223</v>
      </c>
      <c r="G28" s="104">
        <v>193.0749415922842</v>
      </c>
      <c r="H28" s="123">
        <v>61</v>
      </c>
      <c r="I28" s="123">
        <v>21199</v>
      </c>
      <c r="J28" s="104">
        <v>12.922492476255323</v>
      </c>
      <c r="K28" s="124">
        <v>-4506</v>
      </c>
      <c r="L28" s="125">
        <v>-2.7467687673006504</v>
      </c>
    </row>
    <row r="29" spans="1:12" ht="12.75">
      <c r="A29">
        <v>91</v>
      </c>
      <c r="C29" s="123">
        <v>9241</v>
      </c>
      <c r="D29" s="123">
        <v>16503</v>
      </c>
      <c r="E29" s="104">
        <v>9.937555324055953</v>
      </c>
      <c r="F29" s="123">
        <v>3400</v>
      </c>
      <c r="G29" s="104">
        <v>206.02314730655033</v>
      </c>
      <c r="H29" s="123">
        <v>47</v>
      </c>
      <c r="I29" s="123">
        <v>21434</v>
      </c>
      <c r="J29" s="104">
        <v>12.906838806024075</v>
      </c>
      <c r="K29" s="124">
        <v>-4931</v>
      </c>
      <c r="L29" s="125">
        <v>-2.9692834819681213</v>
      </c>
    </row>
    <row r="30" spans="1:12" ht="12.75">
      <c r="A30">
        <v>92</v>
      </c>
      <c r="C30" s="123">
        <v>9006</v>
      </c>
      <c r="D30" s="123">
        <v>16497</v>
      </c>
      <c r="E30" s="104">
        <v>9.836141814066691</v>
      </c>
      <c r="F30" s="123">
        <v>3507</v>
      </c>
      <c r="G30" s="63">
        <v>212.58410620112747</v>
      </c>
      <c r="H30" s="123">
        <v>47</v>
      </c>
      <c r="I30" s="123">
        <v>20444</v>
      </c>
      <c r="J30" s="104">
        <v>12.189494044176483</v>
      </c>
      <c r="K30" s="124">
        <v>-3947</v>
      </c>
      <c r="L30" s="125">
        <v>-2.3533522301097913</v>
      </c>
    </row>
    <row r="31" spans="1:12" ht="12.75">
      <c r="A31">
        <v>93</v>
      </c>
      <c r="C31" s="123">
        <v>8572</v>
      </c>
      <c r="D31" s="123">
        <v>16257</v>
      </c>
      <c r="E31" s="104">
        <v>9.565777148048598</v>
      </c>
      <c r="F31" s="123">
        <v>3485</v>
      </c>
      <c r="G31" s="104">
        <v>214.36919480839023</v>
      </c>
      <c r="H31" s="123">
        <v>57</v>
      </c>
      <c r="I31" s="123">
        <v>20703</v>
      </c>
      <c r="J31" s="104">
        <v>12.181846853420073</v>
      </c>
      <c r="K31" s="124">
        <v>-4446</v>
      </c>
      <c r="L31" s="125">
        <v>-2.6160697053714745</v>
      </c>
    </row>
    <row r="32" spans="1:12" ht="12.75">
      <c r="A32">
        <v>94</v>
      </c>
      <c r="C32" s="123">
        <v>8537</v>
      </c>
      <c r="D32" s="123">
        <v>16201</v>
      </c>
      <c r="E32" s="104">
        <v>9.504723027759706</v>
      </c>
      <c r="F32" s="123">
        <v>3579</v>
      </c>
      <c r="G32" s="104">
        <v>220.91228936485402</v>
      </c>
      <c r="H32" s="123">
        <v>79</v>
      </c>
      <c r="I32" s="123">
        <v>20241</v>
      </c>
      <c r="J32" s="104">
        <v>11.874890365093773</v>
      </c>
      <c r="K32" s="124">
        <v>-4040</v>
      </c>
      <c r="L32" s="125">
        <v>-2.3701673373340664</v>
      </c>
    </row>
    <row r="33" spans="1:7" ht="12.75">
      <c r="A33" s="1"/>
      <c r="G33" s="63"/>
    </row>
    <row r="34" spans="1:12" ht="12.75">
      <c r="A34">
        <v>1995</v>
      </c>
      <c r="C34" s="123">
        <v>8242</v>
      </c>
      <c r="D34" s="123">
        <v>15872</v>
      </c>
      <c r="E34" s="104">
        <v>9.296816929672321</v>
      </c>
      <c r="F34" s="123">
        <v>3585</v>
      </c>
      <c r="G34" s="104">
        <v>225.86945564516128</v>
      </c>
      <c r="H34" s="123">
        <v>68</v>
      </c>
      <c r="I34" s="123">
        <v>20276</v>
      </c>
      <c r="J34" s="104">
        <v>11.876402473918597</v>
      </c>
      <c r="K34" s="124">
        <v>-4404</v>
      </c>
      <c r="L34" s="125">
        <v>-2.5795855442462767</v>
      </c>
    </row>
    <row r="35" spans="1:12" ht="12.75">
      <c r="A35">
        <v>96</v>
      </c>
      <c r="C35" s="123">
        <v>7886</v>
      </c>
      <c r="D35" s="123">
        <v>16594</v>
      </c>
      <c r="E35" s="104">
        <v>9.713125069509076</v>
      </c>
      <c r="F35" s="123">
        <v>3800</v>
      </c>
      <c r="G35" s="104">
        <v>228.99843316861515</v>
      </c>
      <c r="H35" s="123">
        <v>73</v>
      </c>
      <c r="I35" s="123">
        <v>20196</v>
      </c>
      <c r="J35" s="104">
        <v>11.82151825381495</v>
      </c>
      <c r="K35" s="124">
        <v>-3602</v>
      </c>
      <c r="L35" s="125">
        <v>-2.108393184305875</v>
      </c>
    </row>
    <row r="36" spans="1:12" ht="12.75">
      <c r="A36">
        <v>97</v>
      </c>
      <c r="C36" s="123">
        <v>7800</v>
      </c>
      <c r="D36" s="123">
        <v>16970</v>
      </c>
      <c r="E36" s="104">
        <v>9.939344811509727</v>
      </c>
      <c r="F36" s="123">
        <v>3990</v>
      </c>
      <c r="G36" s="104">
        <v>235.12080141426046</v>
      </c>
      <c r="H36" s="123">
        <v>88</v>
      </c>
      <c r="I36" s="123">
        <v>19328</v>
      </c>
      <c r="J36" s="104">
        <v>11.32042760853624</v>
      </c>
      <c r="K36" s="124">
        <v>-2358</v>
      </c>
      <c r="L36" s="125">
        <v>-1.3810827970265134</v>
      </c>
    </row>
    <row r="37" spans="1:12" ht="12.75">
      <c r="A37">
        <v>98</v>
      </c>
      <c r="C37" s="123">
        <v>7994</v>
      </c>
      <c r="D37" s="123">
        <v>16235</v>
      </c>
      <c r="E37" s="104">
        <v>9.539848478883354</v>
      </c>
      <c r="F37" s="123">
        <v>4011</v>
      </c>
      <c r="G37" s="63">
        <v>247.05882352941177</v>
      </c>
      <c r="H37" s="123">
        <v>67</v>
      </c>
      <c r="I37" s="123">
        <v>19228</v>
      </c>
      <c r="J37" s="104">
        <v>11.298565232643616</v>
      </c>
      <c r="K37" s="124">
        <v>-2993</v>
      </c>
      <c r="L37" s="125">
        <v>-1.7587167537602635</v>
      </c>
    </row>
    <row r="38" spans="1:12" ht="12.75">
      <c r="A38">
        <v>99</v>
      </c>
      <c r="C38" s="123">
        <v>8298</v>
      </c>
      <c r="D38" s="123">
        <v>16034</v>
      </c>
      <c r="E38" s="104">
        <v>9.418185897861377</v>
      </c>
      <c r="F38" s="123">
        <v>4277</v>
      </c>
      <c r="G38" s="104">
        <v>266.7456654608956</v>
      </c>
      <c r="H38" s="123">
        <v>69</v>
      </c>
      <c r="I38" s="123">
        <v>18561</v>
      </c>
      <c r="J38" s="104">
        <v>10.902516430722528</v>
      </c>
      <c r="K38" s="124">
        <v>-2527</v>
      </c>
      <c r="L38" s="125">
        <v>-1.4843305328611514</v>
      </c>
    </row>
    <row r="39" ht="12.75">
      <c r="G39" s="63"/>
    </row>
    <row r="40" spans="1:12" ht="12.75">
      <c r="A40">
        <v>2000</v>
      </c>
      <c r="C40" s="123">
        <v>7865</v>
      </c>
      <c r="D40" s="123">
        <v>16159</v>
      </c>
      <c r="E40" s="104">
        <v>9.448210254398278</v>
      </c>
      <c r="F40" s="123">
        <v>4540</v>
      </c>
      <c r="G40" s="104">
        <v>280.9579800730243</v>
      </c>
      <c r="H40" s="123">
        <v>78</v>
      </c>
      <c r="I40" s="123">
        <v>18210</v>
      </c>
      <c r="J40" s="104">
        <v>10.647435406435589</v>
      </c>
      <c r="K40" s="124">
        <v>-2051</v>
      </c>
      <c r="L40" s="125">
        <v>-1.1992251520373087</v>
      </c>
    </row>
    <row r="41" spans="1:12" ht="12.75">
      <c r="A41" s="159">
        <v>1</v>
      </c>
      <c r="C41" s="162">
        <v>7020</v>
      </c>
      <c r="D41" s="123">
        <v>15786</v>
      </c>
      <c r="E41" s="104">
        <v>9.172765961403028</v>
      </c>
      <c r="F41" s="123">
        <v>4593</v>
      </c>
      <c r="G41" s="104">
        <v>290.9540098821741</v>
      </c>
      <c r="H41" s="123">
        <v>77</v>
      </c>
      <c r="I41" s="123">
        <v>17869</v>
      </c>
      <c r="J41" s="104">
        <v>10.383134103909205</v>
      </c>
      <c r="K41" s="124">
        <v>-2083</v>
      </c>
      <c r="L41" s="125">
        <v>-1.210368142506177</v>
      </c>
    </row>
    <row r="42" spans="1:12" ht="12.75">
      <c r="A42" s="159">
        <v>2</v>
      </c>
      <c r="C42" s="162">
        <v>6999</v>
      </c>
      <c r="D42" s="123">
        <v>15707</v>
      </c>
      <c r="E42" s="104">
        <v>9.093156367901454</v>
      </c>
      <c r="F42" s="123">
        <v>4666</v>
      </c>
      <c r="G42" s="104">
        <v>297.0650028649647</v>
      </c>
      <c r="H42" s="123">
        <v>36</v>
      </c>
      <c r="I42" s="123">
        <v>18424</v>
      </c>
      <c r="J42" s="104">
        <v>10.666092374241828</v>
      </c>
      <c r="K42" s="124">
        <v>-2717</v>
      </c>
      <c r="L42" s="125">
        <v>-1.5729360063403737</v>
      </c>
    </row>
    <row r="43" spans="1:12" ht="12.75">
      <c r="A43" s="47">
        <v>3</v>
      </c>
      <c r="C43" s="123">
        <v>6959</v>
      </c>
      <c r="D43" s="123">
        <v>15916</v>
      </c>
      <c r="E43" s="104">
        <v>9.185934369857947</v>
      </c>
      <c r="F43" s="123">
        <v>4806</v>
      </c>
      <c r="G43" s="104">
        <v>301.96029153053536</v>
      </c>
      <c r="H43" s="123">
        <v>55</v>
      </c>
      <c r="I43" s="123">
        <v>18072</v>
      </c>
      <c r="J43" s="104">
        <v>10.430271797692434</v>
      </c>
      <c r="K43" s="124">
        <v>-2156</v>
      </c>
      <c r="L43" s="104">
        <v>-1.2443374278344892</v>
      </c>
    </row>
    <row r="44" spans="1:12" ht="12.75">
      <c r="A44" s="47">
        <v>4</v>
      </c>
      <c r="C44" s="123">
        <v>6793</v>
      </c>
      <c r="D44" s="123">
        <v>16103</v>
      </c>
      <c r="E44" s="104">
        <v>9.284176339965862</v>
      </c>
      <c r="F44" s="123">
        <v>4853</v>
      </c>
      <c r="G44" s="63">
        <v>301.3724150779358</v>
      </c>
      <c r="H44" s="26">
        <v>40</v>
      </c>
      <c r="I44" s="123">
        <v>17562</v>
      </c>
      <c r="J44" s="104">
        <v>10.125362037041576</v>
      </c>
      <c r="K44" s="124">
        <v>-1459</v>
      </c>
      <c r="L44" s="104">
        <v>-0.8411856970757122</v>
      </c>
    </row>
    <row r="45" ht="12.75">
      <c r="G45" s="104"/>
    </row>
    <row r="46" spans="1:12" ht="12.75">
      <c r="A46">
        <v>2005</v>
      </c>
      <c r="C46" s="62">
        <v>6976</v>
      </c>
      <c r="D46" s="123">
        <v>16179</v>
      </c>
      <c r="E46" s="104">
        <v>9.301189165571977</v>
      </c>
      <c r="F46" s="123">
        <v>5189</v>
      </c>
      <c r="G46" s="104">
        <v>320.7243958217442</v>
      </c>
      <c r="H46" s="123">
        <v>42</v>
      </c>
      <c r="I46" s="123">
        <v>17374</v>
      </c>
      <c r="J46" s="104">
        <v>9.988185954796187</v>
      </c>
      <c r="K46" s="124">
        <v>-1195</v>
      </c>
      <c r="L46" s="125">
        <v>-1.1791049495387922</v>
      </c>
    </row>
    <row r="47" ht="12.75">
      <c r="G47" s="104"/>
    </row>
    <row r="48" ht="12.75">
      <c r="G48" s="104"/>
    </row>
    <row r="49" ht="12.75">
      <c r="G49" s="104"/>
    </row>
  </sheetData>
  <mergeCells count="3">
    <mergeCell ref="A1:K1"/>
    <mergeCell ref="A2:K2"/>
    <mergeCell ref="A4:L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K1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6.140625" style="0" customWidth="1"/>
    <col min="4" max="4" width="11.57421875" style="0" customWidth="1"/>
    <col min="5" max="5" width="10.8515625" style="0" customWidth="1"/>
    <col min="6" max="6" width="12.57421875" style="0" customWidth="1"/>
    <col min="7" max="7" width="16.003906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1" customFormat="1" ht="12.75">
      <c r="A1" s="237" t="s">
        <v>177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s="31" customFormat="1" ht="12.75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s="31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12.75">
      <c r="A4" s="229" t="s">
        <v>40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24">
      <c r="A6" s="136"/>
      <c r="B6" s="131" t="s">
        <v>7</v>
      </c>
      <c r="C6" s="132" t="s">
        <v>7</v>
      </c>
      <c r="D6" s="137" t="s">
        <v>8</v>
      </c>
      <c r="E6" s="137"/>
      <c r="F6" s="137"/>
      <c r="G6" s="137"/>
      <c r="H6" s="135" t="s">
        <v>23</v>
      </c>
      <c r="I6" s="131" t="s">
        <v>9</v>
      </c>
      <c r="J6" s="132"/>
      <c r="K6" s="138" t="s">
        <v>138</v>
      </c>
      <c r="L6" s="138"/>
      <c r="M6" s="127"/>
    </row>
    <row r="7" spans="1:13" ht="24">
      <c r="A7" s="130" t="s">
        <v>120</v>
      </c>
      <c r="B7" s="126"/>
      <c r="C7" s="126"/>
      <c r="D7" s="126"/>
      <c r="E7" s="126"/>
      <c r="F7" s="131" t="s">
        <v>145</v>
      </c>
      <c r="G7" s="132"/>
      <c r="H7" s="133"/>
      <c r="I7" s="126"/>
      <c r="J7" s="126"/>
      <c r="K7" s="126"/>
      <c r="L7" s="127"/>
      <c r="M7" s="127"/>
    </row>
    <row r="8" spans="1:13" ht="24">
      <c r="A8" s="134"/>
      <c r="B8" s="128" t="s">
        <v>0</v>
      </c>
      <c r="C8" s="128" t="s">
        <v>0</v>
      </c>
      <c r="D8" s="128" t="s">
        <v>0</v>
      </c>
      <c r="E8" s="128" t="s">
        <v>139</v>
      </c>
      <c r="F8" s="135" t="s">
        <v>0</v>
      </c>
      <c r="G8" s="135" t="s">
        <v>146</v>
      </c>
      <c r="H8" s="128" t="s">
        <v>0</v>
      </c>
      <c r="I8" s="128" t="s">
        <v>0</v>
      </c>
      <c r="J8" s="128" t="s">
        <v>139</v>
      </c>
      <c r="K8" s="128" t="s">
        <v>0</v>
      </c>
      <c r="L8" s="129" t="s">
        <v>139</v>
      </c>
      <c r="M8" s="127"/>
    </row>
    <row r="9" spans="1:3" ht="12.75">
      <c r="A9" s="5"/>
      <c r="C9" s="5"/>
    </row>
    <row r="10" spans="1:12" ht="12.75">
      <c r="A10">
        <v>1975</v>
      </c>
      <c r="C10" s="123">
        <v>14970</v>
      </c>
      <c r="D10" s="123">
        <v>24282</v>
      </c>
      <c r="E10" s="104">
        <v>9.4</v>
      </c>
      <c r="F10" s="123">
        <v>1604</v>
      </c>
      <c r="G10" s="104">
        <v>66.1</v>
      </c>
      <c r="H10" s="123">
        <v>174</v>
      </c>
      <c r="I10" s="123">
        <v>32993</v>
      </c>
      <c r="J10" s="104">
        <v>12.8</v>
      </c>
      <c r="K10" s="124">
        <v>-8711</v>
      </c>
      <c r="L10" s="125">
        <v>-3.4</v>
      </c>
    </row>
    <row r="11" spans="1:12" ht="12.75">
      <c r="A11">
        <v>76</v>
      </c>
      <c r="C11" s="123">
        <v>14495</v>
      </c>
      <c r="D11" s="123">
        <v>24861</v>
      </c>
      <c r="E11" s="104">
        <v>9.6</v>
      </c>
      <c r="F11" s="123">
        <v>1688</v>
      </c>
      <c r="G11" s="104">
        <v>67.9</v>
      </c>
      <c r="H11" s="123">
        <v>173</v>
      </c>
      <c r="I11" s="123">
        <v>32185</v>
      </c>
      <c r="J11" s="104">
        <v>12.4</v>
      </c>
      <c r="K11" s="124">
        <v>-7324</v>
      </c>
      <c r="L11" s="125">
        <v>-2.8</v>
      </c>
    </row>
    <row r="12" spans="1:12" ht="12.75">
      <c r="A12">
        <v>77</v>
      </c>
      <c r="C12" s="123">
        <v>14316</v>
      </c>
      <c r="D12" s="123">
        <v>23366</v>
      </c>
      <c r="E12" s="104">
        <v>9</v>
      </c>
      <c r="F12" s="123">
        <v>1690</v>
      </c>
      <c r="G12" s="104">
        <v>72.3</v>
      </c>
      <c r="H12" s="123">
        <v>142</v>
      </c>
      <c r="I12" s="123">
        <v>31068</v>
      </c>
      <c r="J12" s="104">
        <v>12</v>
      </c>
      <c r="K12" s="124">
        <v>-7702</v>
      </c>
      <c r="L12" s="125">
        <v>-3</v>
      </c>
    </row>
    <row r="13" spans="1:12" ht="12.75">
      <c r="A13">
        <v>78</v>
      </c>
      <c r="C13" s="123">
        <v>12579</v>
      </c>
      <c r="D13" s="123">
        <v>23185</v>
      </c>
      <c r="E13" s="104">
        <v>9</v>
      </c>
      <c r="F13" s="123">
        <v>1912</v>
      </c>
      <c r="G13" s="104">
        <v>82.5</v>
      </c>
      <c r="H13" s="123">
        <v>139</v>
      </c>
      <c r="I13" s="123">
        <v>31257</v>
      </c>
      <c r="J13" s="104">
        <v>12.1</v>
      </c>
      <c r="K13" s="124">
        <v>-8072</v>
      </c>
      <c r="L13" s="125">
        <v>-3.1</v>
      </c>
    </row>
    <row r="14" spans="1:12" ht="12.75">
      <c r="A14">
        <v>79</v>
      </c>
      <c r="C14" s="123">
        <v>13068</v>
      </c>
      <c r="D14" s="123">
        <v>22810</v>
      </c>
      <c r="E14" s="104">
        <v>8.8</v>
      </c>
      <c r="F14" s="123">
        <v>1927</v>
      </c>
      <c r="G14" s="104">
        <v>84.5</v>
      </c>
      <c r="H14" s="123">
        <v>129</v>
      </c>
      <c r="I14" s="123">
        <v>31400</v>
      </c>
      <c r="J14" s="104">
        <v>12.1</v>
      </c>
      <c r="K14" s="124">
        <v>-8590</v>
      </c>
      <c r="L14" s="125">
        <v>-3.3</v>
      </c>
    </row>
    <row r="16" spans="1:12" ht="12.75">
      <c r="A16">
        <v>1980</v>
      </c>
      <c r="C16" s="123">
        <v>13460</v>
      </c>
      <c r="D16" s="123">
        <v>24545</v>
      </c>
      <c r="E16" s="104">
        <v>9.4</v>
      </c>
      <c r="F16" s="123">
        <v>2268</v>
      </c>
      <c r="G16" s="104">
        <v>92.4</v>
      </c>
      <c r="H16" s="123">
        <v>119</v>
      </c>
      <c r="I16" s="123">
        <v>31278</v>
      </c>
      <c r="J16" s="104">
        <v>12</v>
      </c>
      <c r="K16" s="124">
        <v>-6733</v>
      </c>
      <c r="L16" s="125">
        <v>-2.6</v>
      </c>
    </row>
    <row r="17" spans="1:12" ht="12.75">
      <c r="A17">
        <v>81</v>
      </c>
      <c r="C17" s="123">
        <v>13873</v>
      </c>
      <c r="D17" s="123">
        <v>24650</v>
      </c>
      <c r="E17" s="104">
        <v>9.4</v>
      </c>
      <c r="F17" s="123">
        <v>2455</v>
      </c>
      <c r="G17" s="104">
        <v>99.6</v>
      </c>
      <c r="H17" s="123">
        <v>130</v>
      </c>
      <c r="I17" s="123">
        <v>31927</v>
      </c>
      <c r="J17" s="104">
        <v>12.2</v>
      </c>
      <c r="K17" s="124">
        <v>-7277</v>
      </c>
      <c r="L17" s="125">
        <v>-2.8</v>
      </c>
    </row>
    <row r="18" spans="1:12" ht="12.75">
      <c r="A18" s="26">
        <v>82</v>
      </c>
      <c r="C18" s="123">
        <v>14416</v>
      </c>
      <c r="D18" s="123">
        <v>24481</v>
      </c>
      <c r="E18" s="104">
        <v>9.3</v>
      </c>
      <c r="F18" s="123">
        <v>2575</v>
      </c>
      <c r="G18" s="104">
        <v>105.2</v>
      </c>
      <c r="H18" s="123">
        <v>112</v>
      </c>
      <c r="I18" s="123">
        <v>31601</v>
      </c>
      <c r="J18" s="104">
        <v>12.1</v>
      </c>
      <c r="K18" s="124">
        <v>-7120</v>
      </c>
      <c r="L18" s="125">
        <v>-2.7</v>
      </c>
    </row>
    <row r="19" spans="1:12" ht="12.75">
      <c r="A19" s="26">
        <v>83</v>
      </c>
      <c r="C19" s="123">
        <v>14840</v>
      </c>
      <c r="D19" s="123">
        <v>23470</v>
      </c>
      <c r="E19" s="104">
        <v>9</v>
      </c>
      <c r="F19" s="123">
        <v>2591</v>
      </c>
      <c r="G19" s="104">
        <v>110.4</v>
      </c>
      <c r="H19" s="123">
        <v>116</v>
      </c>
      <c r="I19" s="123">
        <v>31017</v>
      </c>
      <c r="J19" s="104">
        <v>11.8</v>
      </c>
      <c r="K19" s="124">
        <v>-7547</v>
      </c>
      <c r="L19" s="125">
        <v>-2.9</v>
      </c>
    </row>
    <row r="20" spans="1:12" ht="12.75">
      <c r="A20" s="26">
        <v>84</v>
      </c>
      <c r="C20" s="123">
        <v>15045</v>
      </c>
      <c r="D20" s="123">
        <v>22958</v>
      </c>
      <c r="E20" s="104">
        <v>8.8</v>
      </c>
      <c r="F20" s="123">
        <v>2687</v>
      </c>
      <c r="G20" s="104">
        <v>117</v>
      </c>
      <c r="H20" s="123">
        <v>113</v>
      </c>
      <c r="I20" s="123">
        <v>30778</v>
      </c>
      <c r="J20" s="104">
        <v>11.7</v>
      </c>
      <c r="K20" s="124">
        <v>-7820</v>
      </c>
      <c r="L20" s="125">
        <v>-3</v>
      </c>
    </row>
    <row r="21" spans="1:2" ht="12.75">
      <c r="A21" s="5"/>
      <c r="B21" s="5"/>
    </row>
    <row r="22" spans="1:12" ht="12.75">
      <c r="A22" s="29">
        <v>1985</v>
      </c>
      <c r="C22" s="123">
        <v>15042</v>
      </c>
      <c r="D22" s="123">
        <v>23099</v>
      </c>
      <c r="E22" s="104">
        <v>8.8</v>
      </c>
      <c r="F22" s="123">
        <v>2865</v>
      </c>
      <c r="G22" s="104">
        <v>124</v>
      </c>
      <c r="H22" s="123">
        <v>96</v>
      </c>
      <c r="I22" s="123">
        <v>31330</v>
      </c>
      <c r="J22" s="104">
        <v>12</v>
      </c>
      <c r="K22" s="124">
        <v>-8231</v>
      </c>
      <c r="L22" s="125">
        <v>-3.1</v>
      </c>
    </row>
    <row r="23" spans="1:12" ht="12.75">
      <c r="A23" s="29">
        <v>86</v>
      </c>
      <c r="C23" s="123">
        <v>15631</v>
      </c>
      <c r="D23" s="123">
        <v>24693</v>
      </c>
      <c r="E23" s="104">
        <v>9.4</v>
      </c>
      <c r="F23" s="123">
        <v>2976</v>
      </c>
      <c r="G23" s="104">
        <v>120.5</v>
      </c>
      <c r="H23" s="123">
        <v>105</v>
      </c>
      <c r="I23" s="123">
        <v>30979</v>
      </c>
      <c r="J23" s="104">
        <v>11.9</v>
      </c>
      <c r="K23" s="124">
        <v>-6286</v>
      </c>
      <c r="L23" s="125">
        <v>-2.4</v>
      </c>
    </row>
    <row r="24" spans="1:12" ht="12.75">
      <c r="A24" s="29">
        <v>87</v>
      </c>
      <c r="C24" s="123">
        <v>16464</v>
      </c>
      <c r="D24" s="123">
        <v>25956</v>
      </c>
      <c r="E24" s="104">
        <v>10.2</v>
      </c>
      <c r="F24" s="123">
        <v>3190</v>
      </c>
      <c r="G24" s="104">
        <v>122.9</v>
      </c>
      <c r="H24" s="123">
        <v>104</v>
      </c>
      <c r="I24" s="123">
        <v>30885</v>
      </c>
      <c r="J24" s="104">
        <v>12.1</v>
      </c>
      <c r="K24" s="124">
        <v>-4929</v>
      </c>
      <c r="L24" s="125">
        <v>-1.9</v>
      </c>
    </row>
    <row r="25" spans="1:12" ht="12.75">
      <c r="A25" s="29">
        <v>88</v>
      </c>
      <c r="C25" s="123">
        <v>17273</v>
      </c>
      <c r="D25" s="123">
        <v>27310</v>
      </c>
      <c r="E25" s="104">
        <v>10.6</v>
      </c>
      <c r="F25" s="123">
        <v>3559</v>
      </c>
      <c r="G25" s="104">
        <v>130.3</v>
      </c>
      <c r="H25" s="123">
        <v>109</v>
      </c>
      <c r="I25" s="123">
        <v>30424</v>
      </c>
      <c r="J25" s="104">
        <v>11.9</v>
      </c>
      <c r="K25" s="124">
        <v>-3114</v>
      </c>
      <c r="L25" s="125">
        <v>-1.2</v>
      </c>
    </row>
    <row r="26" spans="1:12" ht="12.75">
      <c r="A26" s="29">
        <v>89</v>
      </c>
      <c r="C26" s="123">
        <v>17238</v>
      </c>
      <c r="D26" s="123">
        <v>27377</v>
      </c>
      <c r="E26" s="104">
        <v>10.6</v>
      </c>
      <c r="F26" s="123">
        <v>3679</v>
      </c>
      <c r="G26" s="104">
        <v>134.4</v>
      </c>
      <c r="H26" s="123">
        <v>102</v>
      </c>
      <c r="I26" s="123">
        <v>30546</v>
      </c>
      <c r="J26" s="104">
        <v>11.9</v>
      </c>
      <c r="K26" s="124">
        <v>-3169</v>
      </c>
      <c r="L26" s="125">
        <v>-1.2</v>
      </c>
    </row>
    <row r="28" spans="1:12" ht="12.75">
      <c r="A28">
        <v>1990</v>
      </c>
      <c r="C28" s="123">
        <v>18530</v>
      </c>
      <c r="D28" s="123">
        <v>29046</v>
      </c>
      <c r="E28" s="104">
        <v>11.1</v>
      </c>
      <c r="F28" s="123">
        <v>4084</v>
      </c>
      <c r="G28" s="104">
        <v>140.6</v>
      </c>
      <c r="H28" s="123">
        <v>94</v>
      </c>
      <c r="I28" s="123">
        <v>31461</v>
      </c>
      <c r="J28" s="104">
        <v>12</v>
      </c>
      <c r="K28" s="124">
        <v>-2415</v>
      </c>
      <c r="L28" s="125">
        <v>-0.9</v>
      </c>
    </row>
    <row r="29" spans="1:12" ht="12.75">
      <c r="A29">
        <v>91</v>
      </c>
      <c r="C29" s="123">
        <v>18258</v>
      </c>
      <c r="D29" s="123">
        <v>28935</v>
      </c>
      <c r="E29" s="104">
        <v>11</v>
      </c>
      <c r="F29" s="123">
        <v>4172</v>
      </c>
      <c r="G29" s="104">
        <v>144.2</v>
      </c>
      <c r="H29" s="123">
        <v>102</v>
      </c>
      <c r="I29" s="123">
        <v>31202</v>
      </c>
      <c r="J29" s="104">
        <v>11.8</v>
      </c>
      <c r="K29" s="124">
        <v>-2267</v>
      </c>
      <c r="L29" s="125">
        <v>-0.9</v>
      </c>
    </row>
    <row r="30" spans="1:12" ht="12.75">
      <c r="A30">
        <v>92</v>
      </c>
      <c r="C30" s="123">
        <v>18897</v>
      </c>
      <c r="D30" s="123">
        <v>28757</v>
      </c>
      <c r="E30" s="104">
        <v>10.8</v>
      </c>
      <c r="F30" s="123">
        <v>4300</v>
      </c>
      <c r="G30" s="104">
        <v>149.5</v>
      </c>
      <c r="H30" s="123">
        <v>83</v>
      </c>
      <c r="I30" s="123">
        <v>30299</v>
      </c>
      <c r="J30" s="104">
        <v>11.4</v>
      </c>
      <c r="K30" s="124">
        <v>-1542</v>
      </c>
      <c r="L30" s="125">
        <v>-0.6</v>
      </c>
    </row>
    <row r="31" spans="1:12" ht="12.75">
      <c r="A31">
        <v>93</v>
      </c>
      <c r="C31" s="123">
        <v>18451</v>
      </c>
      <c r="D31" s="123">
        <v>28632</v>
      </c>
      <c r="E31" s="104">
        <v>10.7</v>
      </c>
      <c r="F31" s="123">
        <v>4331</v>
      </c>
      <c r="G31" s="104">
        <v>151.3</v>
      </c>
      <c r="H31" s="123">
        <v>88</v>
      </c>
      <c r="I31" s="123">
        <v>31223</v>
      </c>
      <c r="J31" s="104">
        <v>11.6</v>
      </c>
      <c r="K31" s="124">
        <v>-2591</v>
      </c>
      <c r="L31" s="125">
        <v>-1</v>
      </c>
    </row>
    <row r="32" spans="1:12" ht="12.75">
      <c r="A32">
        <v>94</v>
      </c>
      <c r="C32" s="123">
        <v>18295</v>
      </c>
      <c r="D32" s="123">
        <v>27542</v>
      </c>
      <c r="E32" s="104">
        <v>10.2</v>
      </c>
      <c r="F32" s="123">
        <v>4473</v>
      </c>
      <c r="G32" s="104">
        <v>162.4</v>
      </c>
      <c r="H32" s="123">
        <v>113</v>
      </c>
      <c r="I32" s="123">
        <v>30766</v>
      </c>
      <c r="J32" s="104">
        <v>11.4</v>
      </c>
      <c r="K32" s="124">
        <v>-3224</v>
      </c>
      <c r="L32" s="125">
        <v>-1.2</v>
      </c>
    </row>
    <row r="33" ht="12.75">
      <c r="A33" s="1"/>
    </row>
    <row r="34" spans="1:12" ht="12.75">
      <c r="A34">
        <v>1995</v>
      </c>
      <c r="C34" s="123">
        <v>17671</v>
      </c>
      <c r="D34" s="123">
        <v>27430</v>
      </c>
      <c r="E34" s="104">
        <v>10.1</v>
      </c>
      <c r="F34" s="123">
        <v>4687</v>
      </c>
      <c r="G34" s="104">
        <v>170.9</v>
      </c>
      <c r="H34" s="123">
        <v>136</v>
      </c>
      <c r="I34" s="123">
        <v>31288</v>
      </c>
      <c r="J34" s="104">
        <v>11.5</v>
      </c>
      <c r="K34" s="124">
        <v>-3858</v>
      </c>
      <c r="L34" s="125">
        <v>-1.4</v>
      </c>
    </row>
    <row r="35" spans="1:12" ht="12.75">
      <c r="A35">
        <v>96</v>
      </c>
      <c r="C35" s="123">
        <v>17832</v>
      </c>
      <c r="D35" s="123">
        <v>28766</v>
      </c>
      <c r="E35" s="104">
        <v>10.5</v>
      </c>
      <c r="F35" s="123">
        <v>5323</v>
      </c>
      <c r="G35" s="104">
        <v>185.04484460821806</v>
      </c>
      <c r="H35" s="123">
        <v>124</v>
      </c>
      <c r="I35" s="123">
        <v>31314</v>
      </c>
      <c r="J35" s="104">
        <v>11.4</v>
      </c>
      <c r="K35" s="124">
        <v>-2548</v>
      </c>
      <c r="L35" s="125">
        <v>-0.9</v>
      </c>
    </row>
    <row r="36" spans="1:12" ht="12.75">
      <c r="A36">
        <v>97</v>
      </c>
      <c r="C36" s="123">
        <v>17828</v>
      </c>
      <c r="D36" s="123">
        <v>29080</v>
      </c>
      <c r="E36" s="104">
        <v>10.5</v>
      </c>
      <c r="F36" s="123">
        <v>5449</v>
      </c>
      <c r="G36" s="104">
        <v>187.4</v>
      </c>
      <c r="H36" s="123">
        <v>119</v>
      </c>
      <c r="I36" s="123">
        <v>30274</v>
      </c>
      <c r="J36" s="104">
        <v>11</v>
      </c>
      <c r="K36" s="124">
        <v>-1194</v>
      </c>
      <c r="L36" s="125">
        <v>-0.4</v>
      </c>
    </row>
    <row r="37" spans="1:12" ht="12.75">
      <c r="A37">
        <v>98</v>
      </c>
      <c r="C37" s="123">
        <v>17949</v>
      </c>
      <c r="D37" s="123">
        <v>27729</v>
      </c>
      <c r="E37" s="104">
        <f>(D37/2766.057)</f>
        <v>10.024739186502664</v>
      </c>
      <c r="F37" s="123">
        <v>5786</v>
      </c>
      <c r="G37" s="104">
        <f>(F37/27.729)</f>
        <v>208.66241119405677</v>
      </c>
      <c r="H37" s="123">
        <v>111</v>
      </c>
      <c r="I37" s="123">
        <v>30042</v>
      </c>
      <c r="J37" s="104">
        <f>(I37/2766.057)</f>
        <v>10.860947550972378</v>
      </c>
      <c r="K37" s="124">
        <v>-2313</v>
      </c>
      <c r="L37" s="125">
        <f>(K37/2766.057)</f>
        <v>-0.8362083644697127</v>
      </c>
    </row>
    <row r="38" spans="1:12" ht="12.75">
      <c r="A38">
        <v>99</v>
      </c>
      <c r="C38" s="123">
        <v>18396</v>
      </c>
      <c r="D38" s="123">
        <v>27351</v>
      </c>
      <c r="E38" s="104">
        <v>9.8</v>
      </c>
      <c r="F38" s="123">
        <v>6356</v>
      </c>
      <c r="G38" s="104">
        <f>(F38/27.351)</f>
        <v>232.38638441007643</v>
      </c>
      <c r="H38" s="123">
        <v>115</v>
      </c>
      <c r="I38" s="123">
        <v>30110</v>
      </c>
      <c r="J38" s="104">
        <v>10.8</v>
      </c>
      <c r="K38" s="124">
        <v>-2759</v>
      </c>
      <c r="L38" s="125">
        <f>(K38/2777.275)</f>
        <v>-0.9934198089854264</v>
      </c>
    </row>
    <row r="40" spans="1:12" ht="12.75">
      <c r="A40">
        <v>2000</v>
      </c>
      <c r="C40" s="123">
        <v>17849</v>
      </c>
      <c r="D40" s="123">
        <v>26920</v>
      </c>
      <c r="E40" s="104">
        <v>9.7</v>
      </c>
      <c r="F40" s="123">
        <v>6780</v>
      </c>
      <c r="G40" s="104">
        <v>251.9</v>
      </c>
      <c r="H40" s="123">
        <v>114</v>
      </c>
      <c r="I40" s="123">
        <v>29821</v>
      </c>
      <c r="J40" s="104">
        <v>10.7</v>
      </c>
      <c r="K40" s="124">
        <v>-2901</v>
      </c>
      <c r="L40" s="125">
        <f>(K40/2777.275)</f>
        <v>-1.044549063380472</v>
      </c>
    </row>
    <row r="41" spans="1:12" ht="12.75">
      <c r="A41" s="159">
        <v>1</v>
      </c>
      <c r="C41" s="162">
        <v>16773</v>
      </c>
      <c r="D41" s="123">
        <v>25681</v>
      </c>
      <c r="E41" s="104">
        <v>9.2</v>
      </c>
      <c r="F41" s="123">
        <v>6746</v>
      </c>
      <c r="G41" s="104">
        <v>262.7</v>
      </c>
      <c r="H41" s="123">
        <v>106</v>
      </c>
      <c r="I41" s="123">
        <v>29667</v>
      </c>
      <c r="J41" s="104">
        <v>10.6</v>
      </c>
      <c r="K41" s="124">
        <v>-3986</v>
      </c>
      <c r="L41" s="125">
        <v>-1.4</v>
      </c>
    </row>
    <row r="42" spans="1:12" ht="12.75">
      <c r="A42" s="159">
        <v>2</v>
      </c>
      <c r="C42" s="162">
        <v>17037</v>
      </c>
      <c r="D42" s="123">
        <v>24915</v>
      </c>
      <c r="E42" s="104">
        <v>8.9</v>
      </c>
      <c r="F42" s="123">
        <v>6859</v>
      </c>
      <c r="G42" s="104">
        <v>275.296</v>
      </c>
      <c r="H42" s="123">
        <v>94</v>
      </c>
      <c r="I42" s="123">
        <v>29903</v>
      </c>
      <c r="J42" s="104">
        <v>10.6</v>
      </c>
      <c r="K42" s="124">
        <f>D42-I42</f>
        <v>-4988</v>
      </c>
      <c r="L42" s="125">
        <v>-1.7753778</v>
      </c>
    </row>
    <row r="43" spans="1:12" ht="12.75">
      <c r="A43" s="47">
        <v>3</v>
      </c>
      <c r="C43" s="123">
        <v>16985</v>
      </c>
      <c r="D43" s="123">
        <v>24215</v>
      </c>
      <c r="E43" s="104">
        <v>8.590522789097788</v>
      </c>
      <c r="F43" s="123">
        <v>6772</v>
      </c>
      <c r="G43" s="104">
        <v>279.6613669213298</v>
      </c>
      <c r="H43" s="123">
        <v>96</v>
      </c>
      <c r="I43" s="123">
        <v>30543</v>
      </c>
      <c r="J43" s="104">
        <v>10.835446522709631</v>
      </c>
      <c r="K43" s="124">
        <v>-6328</v>
      </c>
      <c r="L43" s="104">
        <v>-2.2449237336118437</v>
      </c>
    </row>
    <row r="44" spans="1:12" ht="12.75">
      <c r="A44" s="47">
        <v>4</v>
      </c>
      <c r="C44" s="123">
        <v>17514</v>
      </c>
      <c r="D44" s="123">
        <v>24090</v>
      </c>
      <c r="E44" s="104">
        <v>8.524506629582055</v>
      </c>
      <c r="F44" s="123">
        <v>7079</v>
      </c>
      <c r="G44" s="104">
        <v>293.8563719385637</v>
      </c>
      <c r="H44" s="26">
        <v>75</v>
      </c>
      <c r="I44" s="123">
        <v>29829</v>
      </c>
      <c r="J44" s="104">
        <v>10.555313750676758</v>
      </c>
      <c r="K44" s="124">
        <v>-5739</v>
      </c>
      <c r="L44" s="104">
        <v>-2.030807121094704</v>
      </c>
    </row>
    <row r="46" spans="1:12" ht="12.75">
      <c r="A46">
        <v>2005</v>
      </c>
      <c r="C46" s="62">
        <v>17131</v>
      </c>
      <c r="D46" s="123">
        <v>23027</v>
      </c>
      <c r="E46" s="104">
        <v>8.1364242346507</v>
      </c>
      <c r="F46" s="123">
        <v>6857</v>
      </c>
      <c r="G46" s="104">
        <v>297.78086593998347</v>
      </c>
      <c r="H46" s="123">
        <v>80</v>
      </c>
      <c r="I46" s="123">
        <v>29669</v>
      </c>
      <c r="J46" s="104">
        <v>10.4833269908304</v>
      </c>
      <c r="K46" s="124">
        <v>-6642</v>
      </c>
      <c r="L46" s="125">
        <v>-2.3469027561797002</v>
      </c>
    </row>
    <row r="48" ht="12.75">
      <c r="E48" s="77"/>
    </row>
  </sheetData>
  <mergeCells count="3">
    <mergeCell ref="A1:K1"/>
    <mergeCell ref="A2:K2"/>
    <mergeCell ref="A4:L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60" workbookViewId="0" topLeftCell="A1">
      <selection activeCell="A1" sqref="A1:L1"/>
    </sheetView>
  </sheetViews>
  <sheetFormatPr defaultColWidth="11.421875" defaultRowHeight="12.75"/>
  <cols>
    <col min="1" max="1" width="10.140625" style="0" customWidth="1"/>
    <col min="2" max="2" width="10.421875" style="0" hidden="1" customWidth="1"/>
    <col min="3" max="3" width="16.57421875" style="0" customWidth="1"/>
    <col min="4" max="4" width="7.421875" style="0" customWidth="1"/>
    <col min="5" max="5" width="11.140625" style="0" customWidth="1"/>
    <col min="6" max="6" width="12.421875" style="0" customWidth="1"/>
    <col min="7" max="7" width="17.7109375" style="0" customWidth="1"/>
    <col min="8" max="8" width="12.28125" style="0" customWidth="1"/>
    <col min="9" max="9" width="7.57421875" style="0" customWidth="1"/>
    <col min="10" max="10" width="14.00390625" style="0" customWidth="1"/>
    <col min="11" max="11" width="13.8515625" style="0" customWidth="1"/>
  </cols>
  <sheetData>
    <row r="1" spans="1:12" s="31" customFormat="1" ht="12.75">
      <c r="A1" s="237" t="s">
        <v>177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0" s="31" customFormat="1" ht="12.75">
      <c r="A2" s="210" t="s">
        <v>153</v>
      </c>
      <c r="B2" s="210"/>
      <c r="C2" s="210"/>
      <c r="D2" s="210"/>
      <c r="E2" s="210"/>
      <c r="F2" s="210"/>
      <c r="G2" s="210"/>
      <c r="H2" s="210"/>
      <c r="I2" s="210"/>
      <c r="J2" s="210"/>
    </row>
    <row r="4" spans="1:11" ht="12.75">
      <c r="A4" s="229" t="s">
        <v>31</v>
      </c>
      <c r="B4" s="229"/>
      <c r="C4" s="229"/>
      <c r="D4" s="229"/>
      <c r="E4" s="229"/>
      <c r="F4" s="229"/>
      <c r="G4" s="229"/>
      <c r="H4" s="229"/>
      <c r="I4" s="229"/>
      <c r="J4" s="229"/>
      <c r="K4" s="25"/>
    </row>
    <row r="5" spans="1:6" ht="6.75" customHeight="1">
      <c r="A5" s="25"/>
      <c r="B5" s="25"/>
      <c r="C5" s="25"/>
      <c r="D5" s="25"/>
      <c r="E5" s="25"/>
      <c r="F5" s="25"/>
    </row>
    <row r="6" spans="1:12" s="26" customFormat="1" ht="27">
      <c r="A6" s="141"/>
      <c r="B6" s="142" t="s">
        <v>140</v>
      </c>
      <c r="C6" s="145" t="s">
        <v>164</v>
      </c>
      <c r="D6" s="143" t="s">
        <v>163</v>
      </c>
      <c r="E6" s="143"/>
      <c r="F6" s="143"/>
      <c r="G6" s="143"/>
      <c r="H6" s="152" t="s">
        <v>23</v>
      </c>
      <c r="I6" s="142" t="s">
        <v>9</v>
      </c>
      <c r="J6" s="145"/>
      <c r="K6" s="146" t="s">
        <v>165</v>
      </c>
      <c r="L6" s="146"/>
    </row>
    <row r="7" spans="1:12" s="26" customFormat="1" ht="25.5">
      <c r="A7" s="147" t="s">
        <v>120</v>
      </c>
      <c r="B7" s="144"/>
      <c r="C7" s="126"/>
      <c r="D7" s="144"/>
      <c r="E7" s="144"/>
      <c r="F7" s="142" t="s">
        <v>145</v>
      </c>
      <c r="G7" s="145"/>
      <c r="H7" s="148"/>
      <c r="I7" s="144"/>
      <c r="J7" s="144"/>
      <c r="K7" s="144"/>
      <c r="L7" s="149"/>
    </row>
    <row r="8" spans="1:12" s="26" customFormat="1" ht="25.5">
      <c r="A8" s="150"/>
      <c r="B8" s="151" t="s">
        <v>0</v>
      </c>
      <c r="C8" s="128" t="s">
        <v>0</v>
      </c>
      <c r="D8" s="151" t="s">
        <v>0</v>
      </c>
      <c r="E8" s="151" t="s">
        <v>147</v>
      </c>
      <c r="F8" s="152" t="s">
        <v>0</v>
      </c>
      <c r="G8" s="152" t="s">
        <v>146</v>
      </c>
      <c r="H8" s="151" t="s">
        <v>0</v>
      </c>
      <c r="I8" s="151" t="s">
        <v>0</v>
      </c>
      <c r="J8" s="151" t="s">
        <v>148</v>
      </c>
      <c r="K8" s="151" t="s">
        <v>0</v>
      </c>
      <c r="L8" s="153" t="s">
        <v>148</v>
      </c>
    </row>
    <row r="9" spans="4:11" s="5" customFormat="1" ht="12.75">
      <c r="D9" s="24"/>
      <c r="E9" s="211"/>
      <c r="F9" s="211"/>
      <c r="G9" s="24"/>
      <c r="H9" s="24"/>
      <c r="I9" s="24"/>
      <c r="J9" s="24"/>
      <c r="K9" s="139"/>
    </row>
    <row r="10" spans="1:12" ht="12.75">
      <c r="A10">
        <v>1975</v>
      </c>
      <c r="C10" s="123">
        <v>217</v>
      </c>
      <c r="D10" s="123">
        <v>2385</v>
      </c>
      <c r="E10" s="140" t="s">
        <v>135</v>
      </c>
      <c r="F10" s="123">
        <v>148</v>
      </c>
      <c r="G10" s="140" t="s">
        <v>135</v>
      </c>
      <c r="H10" s="123">
        <v>27</v>
      </c>
      <c r="I10" s="123">
        <v>242</v>
      </c>
      <c r="J10" s="140" t="s">
        <v>135</v>
      </c>
      <c r="K10" s="124">
        <v>2143</v>
      </c>
      <c r="L10" s="140" t="s">
        <v>135</v>
      </c>
    </row>
    <row r="11" spans="1:12" ht="12.75">
      <c r="A11">
        <v>76</v>
      </c>
      <c r="C11" s="123">
        <v>163</v>
      </c>
      <c r="D11" s="123">
        <v>2294</v>
      </c>
      <c r="E11" s="140" t="s">
        <v>135</v>
      </c>
      <c r="F11" s="123">
        <v>151</v>
      </c>
      <c r="G11" s="140" t="s">
        <v>135</v>
      </c>
      <c r="H11" s="123">
        <v>15</v>
      </c>
      <c r="I11" s="123">
        <v>279</v>
      </c>
      <c r="J11" s="140" t="s">
        <v>135</v>
      </c>
      <c r="K11" s="124">
        <v>2015</v>
      </c>
      <c r="L11" s="140" t="s">
        <v>135</v>
      </c>
    </row>
    <row r="12" spans="1:12" ht="12.75">
      <c r="A12">
        <v>77</v>
      </c>
      <c r="C12" s="123">
        <v>185</v>
      </c>
      <c r="D12" s="123">
        <v>2322</v>
      </c>
      <c r="E12" s="140" t="s">
        <v>135</v>
      </c>
      <c r="F12" s="123">
        <v>114</v>
      </c>
      <c r="G12" s="140" t="s">
        <v>135</v>
      </c>
      <c r="H12" s="123">
        <v>14</v>
      </c>
      <c r="I12" s="123">
        <v>241</v>
      </c>
      <c r="J12" s="140" t="s">
        <v>135</v>
      </c>
      <c r="K12" s="124">
        <v>2081</v>
      </c>
      <c r="L12" s="140" t="s">
        <v>135</v>
      </c>
    </row>
    <row r="13" spans="1:12" ht="12.75">
      <c r="A13">
        <v>78</v>
      </c>
      <c r="C13" s="123">
        <v>160</v>
      </c>
      <c r="D13" s="123">
        <v>2308</v>
      </c>
      <c r="E13" s="140" t="s">
        <v>135</v>
      </c>
      <c r="F13" s="123">
        <v>125</v>
      </c>
      <c r="G13" s="140" t="s">
        <v>135</v>
      </c>
      <c r="H13" s="123">
        <v>22</v>
      </c>
      <c r="I13" s="123">
        <v>245</v>
      </c>
      <c r="J13" s="140" t="s">
        <v>135</v>
      </c>
      <c r="K13" s="124">
        <v>2063</v>
      </c>
      <c r="L13" s="140" t="s">
        <v>135</v>
      </c>
    </row>
    <row r="14" spans="1:12" ht="12.75">
      <c r="A14">
        <v>79</v>
      </c>
      <c r="C14" s="123">
        <v>128</v>
      </c>
      <c r="D14" s="123">
        <v>2302</v>
      </c>
      <c r="E14" s="104">
        <v>17.746324691443682</v>
      </c>
      <c r="F14" s="123">
        <v>110</v>
      </c>
      <c r="G14" s="104">
        <v>47.78453518679409</v>
      </c>
      <c r="H14" s="123">
        <v>16</v>
      </c>
      <c r="I14" s="123">
        <v>253</v>
      </c>
      <c r="J14" s="104">
        <v>1.9503997163054958</v>
      </c>
      <c r="K14" s="124">
        <v>2049</v>
      </c>
      <c r="L14" s="104">
        <v>15.795924975138185</v>
      </c>
    </row>
    <row r="16" spans="1:12" ht="12.75">
      <c r="A16">
        <v>1980</v>
      </c>
      <c r="C16" s="123">
        <v>195</v>
      </c>
      <c r="D16" s="123">
        <v>2448</v>
      </c>
      <c r="E16" s="104">
        <v>17.292898467798334</v>
      </c>
      <c r="F16" s="123">
        <v>167</v>
      </c>
      <c r="G16" s="104">
        <v>68.218954248366</v>
      </c>
      <c r="H16" s="123">
        <v>17</v>
      </c>
      <c r="I16" s="123">
        <v>289</v>
      </c>
      <c r="J16" s="104">
        <v>2.0415227357817476</v>
      </c>
      <c r="K16" s="124">
        <v>2159</v>
      </c>
      <c r="L16" s="104">
        <v>15.251375732016587</v>
      </c>
    </row>
    <row r="17" spans="1:12" ht="12.75">
      <c r="A17">
        <v>81</v>
      </c>
      <c r="C17" s="123">
        <v>192</v>
      </c>
      <c r="D17" s="123">
        <v>2532</v>
      </c>
      <c r="E17" s="104">
        <v>16.68423827095414</v>
      </c>
      <c r="F17" s="123">
        <v>199</v>
      </c>
      <c r="G17" s="104">
        <v>78.59399684044234</v>
      </c>
      <c r="H17" s="123">
        <v>13</v>
      </c>
      <c r="I17" s="123">
        <v>287</v>
      </c>
      <c r="J17" s="104">
        <v>1.8911439114391144</v>
      </c>
      <c r="K17" s="124">
        <v>2245</v>
      </c>
      <c r="L17" s="104">
        <v>14.793094359515024</v>
      </c>
    </row>
    <row r="18" spans="1:12" ht="12.75">
      <c r="A18" s="26">
        <v>82</v>
      </c>
      <c r="C18" s="123">
        <v>213</v>
      </c>
      <c r="D18" s="123">
        <v>2434</v>
      </c>
      <c r="E18" s="104">
        <v>15.480801643483627</v>
      </c>
      <c r="F18" s="123">
        <v>231</v>
      </c>
      <c r="G18" s="104">
        <v>94.90550534100247</v>
      </c>
      <c r="H18" s="123">
        <v>12</v>
      </c>
      <c r="I18" s="123">
        <v>296</v>
      </c>
      <c r="J18" s="104">
        <v>1.8826283017547878</v>
      </c>
      <c r="K18" s="124">
        <v>2138</v>
      </c>
      <c r="L18" s="104">
        <v>13.598173341728838</v>
      </c>
    </row>
    <row r="19" spans="1:12" ht="12.75">
      <c r="A19" s="26">
        <v>83</v>
      </c>
      <c r="C19" s="123">
        <v>196</v>
      </c>
      <c r="D19" s="123">
        <v>2156</v>
      </c>
      <c r="E19" s="104">
        <v>13.719638300444807</v>
      </c>
      <c r="F19" s="123">
        <v>214</v>
      </c>
      <c r="G19" s="104">
        <v>99.25788497217069</v>
      </c>
      <c r="H19" s="123">
        <v>14</v>
      </c>
      <c r="I19" s="123">
        <v>285</v>
      </c>
      <c r="J19" s="104">
        <v>1.8135885508472958</v>
      </c>
      <c r="K19" s="124">
        <v>1871</v>
      </c>
      <c r="L19" s="104">
        <v>11.90604974959751</v>
      </c>
    </row>
    <row r="20" spans="1:12" ht="12.75">
      <c r="A20" s="26">
        <v>84</v>
      </c>
      <c r="C20" s="123">
        <v>161</v>
      </c>
      <c r="D20" s="123">
        <v>1938</v>
      </c>
      <c r="E20" s="104">
        <v>12.528363361324981</v>
      </c>
      <c r="F20" s="123">
        <v>215</v>
      </c>
      <c r="G20" s="104">
        <v>110.9391124871001</v>
      </c>
      <c r="H20" s="123">
        <v>7</v>
      </c>
      <c r="I20" s="123">
        <v>267</v>
      </c>
      <c r="J20" s="104">
        <v>1.726043868665516</v>
      </c>
      <c r="K20" s="124">
        <v>1671</v>
      </c>
      <c r="L20" s="104">
        <v>10.802319492659464</v>
      </c>
    </row>
    <row r="21" spans="1:2" ht="12.75">
      <c r="A21" s="5"/>
      <c r="B21" s="5"/>
    </row>
    <row r="22" spans="1:12" ht="12.75">
      <c r="A22" s="29">
        <v>1985</v>
      </c>
      <c r="C22" s="123">
        <v>163</v>
      </c>
      <c r="D22" s="123">
        <v>1869</v>
      </c>
      <c r="E22" s="104">
        <v>12.158311757588374</v>
      </c>
      <c r="F22" s="123">
        <v>197</v>
      </c>
      <c r="G22" s="104">
        <v>105.40395933654361</v>
      </c>
      <c r="H22" s="123">
        <v>14</v>
      </c>
      <c r="I22" s="123">
        <v>309</v>
      </c>
      <c r="J22" s="104">
        <v>2.010122168590052</v>
      </c>
      <c r="K22" s="124">
        <v>1560</v>
      </c>
      <c r="L22" s="104">
        <v>10.148189588998322</v>
      </c>
    </row>
    <row r="23" spans="1:12" ht="12.75">
      <c r="A23" s="29">
        <v>86</v>
      </c>
      <c r="C23" s="123">
        <v>207</v>
      </c>
      <c r="D23" s="123">
        <v>2101</v>
      </c>
      <c r="E23" s="104">
        <v>13.298646715531756</v>
      </c>
      <c r="F23" s="123">
        <v>262</v>
      </c>
      <c r="G23" s="104">
        <v>124.70252260828177</v>
      </c>
      <c r="H23" s="123">
        <v>7</v>
      </c>
      <c r="I23" s="123">
        <v>250</v>
      </c>
      <c r="J23" s="104">
        <v>1.582418695327434</v>
      </c>
      <c r="K23" s="124">
        <v>1851</v>
      </c>
      <c r="L23" s="104">
        <v>11.716228020204321</v>
      </c>
    </row>
    <row r="24" spans="1:12" ht="12.75">
      <c r="A24" s="29">
        <v>87</v>
      </c>
      <c r="C24" s="123">
        <v>231</v>
      </c>
      <c r="D24" s="123">
        <v>2307</v>
      </c>
      <c r="E24" s="104">
        <v>15.653094318883454</v>
      </c>
      <c r="F24" s="123">
        <v>306</v>
      </c>
      <c r="G24" s="104">
        <v>132.63979193758126</v>
      </c>
      <c r="H24" s="123">
        <v>12</v>
      </c>
      <c r="I24" s="123">
        <v>306</v>
      </c>
      <c r="J24" s="104">
        <v>2.076223173636037</v>
      </c>
      <c r="K24" s="124">
        <v>2001</v>
      </c>
      <c r="L24" s="104">
        <v>13.576871145247416</v>
      </c>
    </row>
    <row r="25" spans="1:12" ht="12.75">
      <c r="A25" s="29">
        <v>88</v>
      </c>
      <c r="C25" s="123">
        <v>233</v>
      </c>
      <c r="D25" s="123">
        <v>2668</v>
      </c>
      <c r="E25" s="104">
        <v>16.776814291732954</v>
      </c>
      <c r="F25" s="123">
        <v>371</v>
      </c>
      <c r="G25" s="104">
        <v>139.05547226386807</v>
      </c>
      <c r="H25" s="123">
        <v>13</v>
      </c>
      <c r="I25" s="123">
        <v>323</v>
      </c>
      <c r="J25" s="104">
        <v>2.0310760930396343</v>
      </c>
      <c r="K25" s="124">
        <v>2345</v>
      </c>
      <c r="L25" s="104">
        <v>14.74573819869332</v>
      </c>
    </row>
    <row r="26" spans="1:12" ht="12.75">
      <c r="A26" s="29">
        <v>89</v>
      </c>
      <c r="C26" s="123">
        <v>218</v>
      </c>
      <c r="D26" s="123">
        <v>2784</v>
      </c>
      <c r="E26" s="104">
        <v>16.449720224765574</v>
      </c>
      <c r="F26" s="123">
        <v>351</v>
      </c>
      <c r="G26" s="104">
        <v>126.07758620689654</v>
      </c>
      <c r="H26" s="123">
        <v>5</v>
      </c>
      <c r="I26" s="123">
        <v>306</v>
      </c>
      <c r="J26" s="104">
        <v>1.808051145394492</v>
      </c>
      <c r="K26" s="124">
        <v>2478</v>
      </c>
      <c r="L26" s="104">
        <v>14.641669079371082</v>
      </c>
    </row>
    <row r="28" spans="1:12" ht="12.75">
      <c r="A28">
        <v>1990</v>
      </c>
      <c r="C28" s="123">
        <v>260</v>
      </c>
      <c r="D28" s="123">
        <v>3007</v>
      </c>
      <c r="E28" s="104">
        <v>16.17927954588254</v>
      </c>
      <c r="F28" s="123">
        <v>361</v>
      </c>
      <c r="G28" s="104">
        <v>120.0532091785833</v>
      </c>
      <c r="H28" s="123">
        <v>11</v>
      </c>
      <c r="I28" s="123">
        <v>346</v>
      </c>
      <c r="J28" s="104">
        <v>1.8616663528019153</v>
      </c>
      <c r="K28" s="124">
        <v>2661</v>
      </c>
      <c r="L28" s="104">
        <v>14.317613193080629</v>
      </c>
    </row>
    <row r="29" spans="1:12" ht="12.75">
      <c r="A29">
        <v>91</v>
      </c>
      <c r="C29" s="123">
        <v>220</v>
      </c>
      <c r="D29" s="123">
        <v>2974</v>
      </c>
      <c r="E29" s="104">
        <v>14.622585847460961</v>
      </c>
      <c r="F29" s="123">
        <v>395</v>
      </c>
      <c r="G29" s="104">
        <v>132.817753866846</v>
      </c>
      <c r="H29" s="123">
        <v>9</v>
      </c>
      <c r="I29" s="123">
        <v>379</v>
      </c>
      <c r="J29" s="104">
        <v>1.8634700861424693</v>
      </c>
      <c r="K29" s="124">
        <v>2595</v>
      </c>
      <c r="L29" s="104">
        <v>12.75911576131849</v>
      </c>
    </row>
    <row r="30" spans="1:12" ht="12.75">
      <c r="A30">
        <v>92</v>
      </c>
      <c r="C30" s="123">
        <v>244</v>
      </c>
      <c r="D30" s="123">
        <v>3188</v>
      </c>
      <c r="E30" s="104">
        <v>14.431346986075651</v>
      </c>
      <c r="F30" s="123">
        <v>441</v>
      </c>
      <c r="G30" s="104">
        <v>138.33124215809283</v>
      </c>
      <c r="H30" s="123">
        <v>5</v>
      </c>
      <c r="I30" s="123">
        <v>409</v>
      </c>
      <c r="J30" s="104">
        <v>1.8514494721784633</v>
      </c>
      <c r="K30" s="124">
        <v>2779</v>
      </c>
      <c r="L30" s="104">
        <v>12.579897513897189</v>
      </c>
    </row>
    <row r="31" spans="1:12" ht="12.75">
      <c r="A31">
        <v>93</v>
      </c>
      <c r="C31" s="123">
        <v>243</v>
      </c>
      <c r="D31" s="123">
        <v>3206</v>
      </c>
      <c r="E31" s="104">
        <v>13.268439654672923</v>
      </c>
      <c r="F31" s="123">
        <v>470</v>
      </c>
      <c r="G31" s="104">
        <v>146.60012476606363</v>
      </c>
      <c r="H31" s="123">
        <v>15</v>
      </c>
      <c r="I31" s="123">
        <v>427</v>
      </c>
      <c r="J31" s="104">
        <v>1.7671939278057824</v>
      </c>
      <c r="K31" s="124">
        <v>2779</v>
      </c>
      <c r="L31" s="104">
        <v>11.501245726867142</v>
      </c>
    </row>
    <row r="32" spans="1:12" ht="12.75">
      <c r="A32">
        <v>94</v>
      </c>
      <c r="C32" s="123">
        <v>264</v>
      </c>
      <c r="D32" s="123">
        <v>3187</v>
      </c>
      <c r="E32" s="104">
        <v>12.950125559736366</v>
      </c>
      <c r="F32" s="123">
        <v>470</v>
      </c>
      <c r="G32" s="104">
        <v>147.47411358644493</v>
      </c>
      <c r="H32" s="123">
        <v>22</v>
      </c>
      <c r="I32" s="123">
        <v>381</v>
      </c>
      <c r="J32" s="104">
        <v>1.5481637396484327</v>
      </c>
      <c r="K32" s="124">
        <v>2806</v>
      </c>
      <c r="L32" s="104">
        <v>11.401961820087932</v>
      </c>
    </row>
    <row r="33" ht="12.75">
      <c r="A33" s="1"/>
    </row>
    <row r="34" spans="1:12" ht="12.75">
      <c r="A34">
        <v>1995</v>
      </c>
      <c r="C34" s="123">
        <v>293</v>
      </c>
      <c r="D34" s="123">
        <v>3164</v>
      </c>
      <c r="E34" s="104">
        <v>12.585170659528174</v>
      </c>
      <c r="F34" s="123">
        <v>493</v>
      </c>
      <c r="G34" s="104">
        <v>155.81542351453857</v>
      </c>
      <c r="H34" s="123">
        <v>17</v>
      </c>
      <c r="I34" s="123">
        <v>389</v>
      </c>
      <c r="J34" s="104">
        <v>1.5472918415159482</v>
      </c>
      <c r="K34" s="124">
        <v>2775</v>
      </c>
      <c r="L34" s="104">
        <v>11.037878818012226</v>
      </c>
    </row>
    <row r="35" spans="1:12" ht="12.75">
      <c r="A35">
        <v>96</v>
      </c>
      <c r="C35" s="123">
        <v>303</v>
      </c>
      <c r="D35" s="123">
        <v>3390</v>
      </c>
      <c r="E35" s="104">
        <v>13.15784366618667</v>
      </c>
      <c r="F35" s="123">
        <v>527</v>
      </c>
      <c r="G35" s="104">
        <v>155.45722713864308</v>
      </c>
      <c r="H35" s="123">
        <v>25</v>
      </c>
      <c r="I35" s="123">
        <v>456</v>
      </c>
      <c r="J35" s="104">
        <v>1.7699046347436937</v>
      </c>
      <c r="K35" s="124">
        <v>2934</v>
      </c>
      <c r="L35" s="104">
        <v>11.387939031442976</v>
      </c>
    </row>
    <row r="36" spans="1:12" ht="12.75">
      <c r="A36">
        <v>97</v>
      </c>
      <c r="C36" s="123">
        <v>318</v>
      </c>
      <c r="D36" s="123">
        <v>3381</v>
      </c>
      <c r="E36" s="104">
        <v>12.992153215951797</v>
      </c>
      <c r="F36" s="123">
        <v>552</v>
      </c>
      <c r="G36" s="104">
        <v>163.26530612244898</v>
      </c>
      <c r="H36" s="123">
        <v>22</v>
      </c>
      <c r="I36" s="123">
        <v>449</v>
      </c>
      <c r="J36" s="104">
        <v>1.7253702437037435</v>
      </c>
      <c r="K36" s="124">
        <v>2932</v>
      </c>
      <c r="L36" s="104">
        <v>11.266782972248054</v>
      </c>
    </row>
    <row r="37" spans="1:12" ht="12.75">
      <c r="A37">
        <v>98</v>
      </c>
      <c r="C37" s="123">
        <v>317</v>
      </c>
      <c r="D37" s="123">
        <v>3232</v>
      </c>
      <c r="E37" s="104">
        <v>12.520774335511813</v>
      </c>
      <c r="F37" s="123">
        <v>593</v>
      </c>
      <c r="G37" s="104">
        <v>183.47772277227722</v>
      </c>
      <c r="H37" s="123">
        <v>13</v>
      </c>
      <c r="I37" s="123">
        <v>443</v>
      </c>
      <c r="J37" s="104">
        <v>1.7161828683885314</v>
      </c>
      <c r="K37" s="124">
        <v>2789</v>
      </c>
      <c r="L37" s="104">
        <v>10.80459146712328</v>
      </c>
    </row>
    <row r="38" spans="1:12" ht="12.75">
      <c r="A38">
        <v>99</v>
      </c>
      <c r="C38" s="123">
        <v>339</v>
      </c>
      <c r="D38" s="123">
        <v>3160</v>
      </c>
      <c r="E38" s="104">
        <v>12.186985379474185</v>
      </c>
      <c r="F38" s="123">
        <v>669</v>
      </c>
      <c r="G38" s="104">
        <v>211.70886075949366</v>
      </c>
      <c r="H38" s="123">
        <v>14</v>
      </c>
      <c r="I38" s="123">
        <v>438</v>
      </c>
      <c r="J38" s="104">
        <v>1.689208732977751</v>
      </c>
      <c r="K38" s="124">
        <v>2722</v>
      </c>
      <c r="L38" s="104">
        <v>10.497776646496435</v>
      </c>
    </row>
    <row r="40" spans="1:12" ht="12.75">
      <c r="A40">
        <v>2000</v>
      </c>
      <c r="C40" s="123">
        <v>366</v>
      </c>
      <c r="D40" s="123">
        <v>1844</v>
      </c>
      <c r="E40" s="104">
        <v>6.9</v>
      </c>
      <c r="F40" s="123">
        <v>515</v>
      </c>
      <c r="G40" s="104">
        <v>279.3</v>
      </c>
      <c r="H40" s="123">
        <v>22</v>
      </c>
      <c r="I40" s="123">
        <v>497</v>
      </c>
      <c r="J40" s="104">
        <v>1.8646986654460456</v>
      </c>
      <c r="K40" s="124">
        <v>1347</v>
      </c>
      <c r="L40" s="104">
        <v>5.1</v>
      </c>
    </row>
    <row r="41" spans="1:12" ht="12.75">
      <c r="A41" s="47">
        <v>1</v>
      </c>
      <c r="C41" s="123">
        <v>304</v>
      </c>
      <c r="D41" s="123">
        <v>1655</v>
      </c>
      <c r="E41" s="104">
        <v>6.339781651024708</v>
      </c>
      <c r="F41" s="123">
        <v>555</v>
      </c>
      <c r="G41" s="104">
        <v>335.34743202416917</v>
      </c>
      <c r="H41" s="123">
        <v>16</v>
      </c>
      <c r="I41" s="123">
        <v>476</v>
      </c>
      <c r="J41" s="104">
        <v>1.823405477877801</v>
      </c>
      <c r="K41" s="124">
        <v>1179</v>
      </c>
      <c r="L41" s="104">
        <v>4.516376173146907</v>
      </c>
    </row>
    <row r="42" spans="1:12" ht="12.75">
      <c r="A42" s="47">
        <v>2</v>
      </c>
      <c r="C42" s="123">
        <v>301</v>
      </c>
      <c r="D42" s="123">
        <v>1613</v>
      </c>
      <c r="E42" s="104">
        <v>6.265732309891544</v>
      </c>
      <c r="F42" s="123">
        <v>592</v>
      </c>
      <c r="G42" s="104">
        <v>367.01797892126467</v>
      </c>
      <c r="H42" s="123">
        <v>5</v>
      </c>
      <c r="I42" s="123">
        <v>555</v>
      </c>
      <c r="J42" s="104">
        <v>2.1559091332856832</v>
      </c>
      <c r="K42" s="124">
        <v>1058</v>
      </c>
      <c r="L42" s="104">
        <v>4.109823176605861</v>
      </c>
    </row>
    <row r="43" spans="1:12" ht="12.75">
      <c r="A43" s="47">
        <v>3</v>
      </c>
      <c r="C43" s="123">
        <v>294</v>
      </c>
      <c r="D43" s="123">
        <v>1468</v>
      </c>
      <c r="E43" s="104">
        <v>5.8</v>
      </c>
      <c r="F43" s="123">
        <v>583</v>
      </c>
      <c r="G43" s="104">
        <v>397.1</v>
      </c>
      <c r="H43" s="123">
        <v>9</v>
      </c>
      <c r="I43" s="123">
        <v>576</v>
      </c>
      <c r="J43" s="104">
        <v>2.267957617542022</v>
      </c>
      <c r="K43" s="124">
        <v>892</v>
      </c>
      <c r="L43" s="104">
        <v>3.5</v>
      </c>
    </row>
    <row r="44" spans="1:12" ht="12.75">
      <c r="A44" s="47">
        <v>4</v>
      </c>
      <c r="C44" s="123">
        <v>250</v>
      </c>
      <c r="D44" s="123">
        <v>1314</v>
      </c>
      <c r="E44" s="104">
        <v>5.280246893736036</v>
      </c>
      <c r="F44" s="123">
        <v>470</v>
      </c>
      <c r="G44" s="104">
        <v>357.6864535768645</v>
      </c>
      <c r="H44" s="123">
        <v>14</v>
      </c>
      <c r="I44" s="123">
        <v>571</v>
      </c>
      <c r="J44" s="104">
        <v>2.29453651166155</v>
      </c>
      <c r="K44" s="124">
        <v>743</v>
      </c>
      <c r="L44" s="104">
        <v>2.985710382074486</v>
      </c>
    </row>
    <row r="45" spans="1:12" ht="12.75">
      <c r="A45" s="47"/>
      <c r="C45" s="123"/>
      <c r="D45" s="123"/>
      <c r="F45" s="123"/>
      <c r="G45" s="104"/>
      <c r="H45" s="123"/>
      <c r="I45" s="123"/>
      <c r="J45" s="104"/>
      <c r="K45" s="124"/>
      <c r="L45" s="104"/>
    </row>
    <row r="46" spans="1:12" ht="12.75">
      <c r="A46">
        <v>2005</v>
      </c>
      <c r="C46" s="62">
        <v>223</v>
      </c>
      <c r="D46" s="123">
        <v>1186</v>
      </c>
      <c r="E46" s="104">
        <v>4.821255802987065</v>
      </c>
      <c r="F46" s="123">
        <v>521</v>
      </c>
      <c r="G46" s="104">
        <v>439.29173693086005</v>
      </c>
      <c r="H46" s="123">
        <v>7</v>
      </c>
      <c r="I46" s="123">
        <v>608</v>
      </c>
      <c r="J46" s="104">
        <v>2.4716049984958985</v>
      </c>
      <c r="K46" s="124">
        <v>578</v>
      </c>
      <c r="L46" s="125">
        <v>2.3496508044911666</v>
      </c>
    </row>
    <row r="47" ht="12.75">
      <c r="C47" s="175"/>
    </row>
    <row r="48" spans="1:3" ht="13.5">
      <c r="A48" s="157" t="s">
        <v>167</v>
      </c>
      <c r="C48" s="175"/>
    </row>
    <row r="49" s="158" customFormat="1" ht="13.5">
      <c r="A49" s="157" t="s">
        <v>166</v>
      </c>
    </row>
    <row r="50" ht="12.75">
      <c r="A50" s="163" t="s">
        <v>141</v>
      </c>
    </row>
    <row r="51" s="158" customFormat="1" ht="13.5">
      <c r="A51" s="157"/>
    </row>
  </sheetData>
  <mergeCells count="4">
    <mergeCell ref="A2:J2"/>
    <mergeCell ref="E9:F9"/>
    <mergeCell ref="A4:J4"/>
    <mergeCell ref="A1:L1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60" workbookViewId="0" topLeftCell="A1">
      <selection activeCell="A1" sqref="A1:L1"/>
    </sheetView>
  </sheetViews>
  <sheetFormatPr defaultColWidth="11.421875" defaultRowHeight="12.75"/>
  <cols>
    <col min="1" max="1" width="13.8515625" style="0" customWidth="1"/>
    <col min="2" max="2" width="10.421875" style="0" hidden="1" customWidth="1"/>
    <col min="3" max="3" width="17.8515625" style="0" customWidth="1"/>
    <col min="4" max="4" width="9.8515625" style="0" customWidth="1"/>
    <col min="5" max="5" width="10.57421875" style="0" customWidth="1"/>
    <col min="6" max="6" width="16.57421875" style="0" customWidth="1"/>
    <col min="7" max="7" width="15.421875" style="0" customWidth="1"/>
    <col min="8" max="8" width="13.7109375" style="0" customWidth="1"/>
    <col min="9" max="9" width="9.57421875" style="0" customWidth="1"/>
    <col min="10" max="10" width="11.28125" style="0" customWidth="1"/>
    <col min="11" max="11" width="14.00390625" style="0" customWidth="1"/>
    <col min="12" max="12" width="16.28125" style="0" customWidth="1"/>
  </cols>
  <sheetData>
    <row r="1" spans="1:12" s="31" customFormat="1" ht="12.75">
      <c r="A1" s="237" t="s">
        <v>177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1" s="31" customFormat="1" ht="12.75">
      <c r="A2" s="210" t="s">
        <v>153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4" spans="1:12" ht="12.75">
      <c r="A4" s="229" t="s">
        <v>40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5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2" s="26" customFormat="1" ht="25.5">
      <c r="A6" s="141"/>
      <c r="B6" s="142" t="s">
        <v>140</v>
      </c>
      <c r="C6" s="145" t="s">
        <v>164</v>
      </c>
      <c r="D6" s="143" t="s">
        <v>163</v>
      </c>
      <c r="E6" s="143"/>
      <c r="F6" s="143"/>
      <c r="G6" s="143"/>
      <c r="H6" s="152" t="s">
        <v>23</v>
      </c>
      <c r="I6" s="142" t="s">
        <v>9</v>
      </c>
      <c r="J6" s="145"/>
      <c r="K6" s="146" t="s">
        <v>165</v>
      </c>
      <c r="L6" s="146"/>
    </row>
    <row r="7" spans="1:12" s="26" customFormat="1" ht="12.75">
      <c r="A7" s="147" t="s">
        <v>120</v>
      </c>
      <c r="B7" s="144"/>
      <c r="C7" s="126"/>
      <c r="D7" s="144"/>
      <c r="E7" s="144"/>
      <c r="F7" s="142" t="s">
        <v>145</v>
      </c>
      <c r="G7" s="145"/>
      <c r="H7" s="148"/>
      <c r="I7" s="144"/>
      <c r="J7" s="144"/>
      <c r="K7" s="144"/>
      <c r="L7" s="149"/>
    </row>
    <row r="8" spans="1:12" s="26" customFormat="1" ht="25.5">
      <c r="A8" s="150"/>
      <c r="B8" s="151" t="s">
        <v>0</v>
      </c>
      <c r="C8" s="151" t="s">
        <v>0</v>
      </c>
      <c r="D8" s="151" t="s">
        <v>0</v>
      </c>
      <c r="E8" s="151" t="s">
        <v>148</v>
      </c>
      <c r="F8" s="152" t="s">
        <v>0</v>
      </c>
      <c r="G8" s="152" t="s">
        <v>146</v>
      </c>
      <c r="H8" s="151" t="s">
        <v>0</v>
      </c>
      <c r="I8" s="151" t="s">
        <v>0</v>
      </c>
      <c r="J8" s="151" t="s">
        <v>148</v>
      </c>
      <c r="K8" s="151" t="s">
        <v>0</v>
      </c>
      <c r="L8" s="153" t="s">
        <v>148</v>
      </c>
    </row>
    <row r="9" spans="1:12" ht="12.75">
      <c r="A9" s="28"/>
      <c r="B9" s="28"/>
      <c r="C9" s="5"/>
      <c r="D9" s="229"/>
      <c r="E9" s="229"/>
      <c r="F9" s="229"/>
      <c r="G9" s="229"/>
      <c r="H9" s="229"/>
      <c r="I9" s="229"/>
      <c r="J9" s="229"/>
      <c r="K9" s="229"/>
      <c r="L9" s="28"/>
    </row>
    <row r="10" spans="1:13" ht="12.75">
      <c r="A10">
        <v>1975</v>
      </c>
      <c r="C10" s="176" t="s">
        <v>162</v>
      </c>
      <c r="D10" s="123">
        <v>1902</v>
      </c>
      <c r="E10" s="104">
        <v>24.6</v>
      </c>
      <c r="F10" s="123">
        <v>78</v>
      </c>
      <c r="G10" s="104">
        <v>41</v>
      </c>
      <c r="H10" s="123">
        <v>19</v>
      </c>
      <c r="I10" s="123">
        <v>166</v>
      </c>
      <c r="J10" s="104">
        <v>2.1</v>
      </c>
      <c r="K10" s="124">
        <v>1736</v>
      </c>
      <c r="L10" s="125">
        <v>22.5</v>
      </c>
      <c r="M10" s="154"/>
    </row>
    <row r="11" spans="1:13" ht="12.75">
      <c r="A11">
        <v>76</v>
      </c>
      <c r="C11" s="176" t="s">
        <v>162</v>
      </c>
      <c r="D11" s="123">
        <v>1734</v>
      </c>
      <c r="E11" s="104">
        <v>23.2</v>
      </c>
      <c r="F11" s="123">
        <v>76</v>
      </c>
      <c r="G11" s="104">
        <v>43.8</v>
      </c>
      <c r="H11" s="123">
        <v>15</v>
      </c>
      <c r="I11" s="123">
        <v>186</v>
      </c>
      <c r="J11" s="104">
        <v>2.5</v>
      </c>
      <c r="K11" s="124">
        <v>1548</v>
      </c>
      <c r="L11" s="125">
        <v>20.7</v>
      </c>
      <c r="M11" s="154"/>
    </row>
    <row r="12" spans="1:13" ht="12.75">
      <c r="A12">
        <v>77</v>
      </c>
      <c r="C12" s="123">
        <v>35</v>
      </c>
      <c r="D12" s="123">
        <v>1437</v>
      </c>
      <c r="E12" s="104">
        <v>19.3</v>
      </c>
      <c r="F12" s="123">
        <v>52</v>
      </c>
      <c r="G12" s="104">
        <v>36.2</v>
      </c>
      <c r="H12" s="123">
        <v>7</v>
      </c>
      <c r="I12" s="123">
        <v>161</v>
      </c>
      <c r="J12" s="104">
        <v>2.2</v>
      </c>
      <c r="K12" s="124">
        <v>1276</v>
      </c>
      <c r="L12" s="125">
        <v>17.1</v>
      </c>
      <c r="M12" s="154"/>
    </row>
    <row r="13" spans="1:13" ht="12.75">
      <c r="A13">
        <v>78</v>
      </c>
      <c r="C13" s="123">
        <v>35</v>
      </c>
      <c r="D13" s="123">
        <v>1331</v>
      </c>
      <c r="E13" s="104">
        <v>17.8</v>
      </c>
      <c r="F13" s="123">
        <v>63</v>
      </c>
      <c r="G13" s="104">
        <v>47.3</v>
      </c>
      <c r="H13" s="123">
        <v>6</v>
      </c>
      <c r="I13" s="123">
        <v>179</v>
      </c>
      <c r="J13" s="104">
        <v>2.4</v>
      </c>
      <c r="K13" s="124">
        <v>1152</v>
      </c>
      <c r="L13" s="125">
        <v>15.4</v>
      </c>
      <c r="M13" s="154"/>
    </row>
    <row r="14" spans="1:13" ht="12.75">
      <c r="A14">
        <v>79</v>
      </c>
      <c r="C14" s="123">
        <v>37</v>
      </c>
      <c r="D14" s="123">
        <v>1313</v>
      </c>
      <c r="E14" s="104">
        <v>16.8</v>
      </c>
      <c r="F14" s="123">
        <v>62</v>
      </c>
      <c r="G14" s="104">
        <v>47.2</v>
      </c>
      <c r="H14" s="123">
        <v>9</v>
      </c>
      <c r="I14" s="123">
        <v>197</v>
      </c>
      <c r="J14" s="104">
        <v>2.5</v>
      </c>
      <c r="K14" s="124">
        <v>1116</v>
      </c>
      <c r="L14" s="125">
        <v>14.3</v>
      </c>
      <c r="M14" s="154"/>
    </row>
    <row r="15" ht="12.75">
      <c r="M15" s="154"/>
    </row>
    <row r="16" spans="1:13" ht="12.75">
      <c r="A16">
        <v>1980</v>
      </c>
      <c r="C16" s="123">
        <v>31</v>
      </c>
      <c r="D16" s="123">
        <v>1368</v>
      </c>
      <c r="E16" s="104">
        <v>15.8</v>
      </c>
      <c r="F16" s="123">
        <v>67</v>
      </c>
      <c r="G16" s="104">
        <v>49</v>
      </c>
      <c r="H16" s="123">
        <v>9</v>
      </c>
      <c r="I16" s="123">
        <v>168</v>
      </c>
      <c r="J16" s="104">
        <v>1.9</v>
      </c>
      <c r="K16" s="124">
        <v>1200</v>
      </c>
      <c r="L16" s="125">
        <v>13.9</v>
      </c>
      <c r="M16" s="154"/>
    </row>
    <row r="17" spans="1:13" ht="12.75">
      <c r="A17">
        <v>81</v>
      </c>
      <c r="C17" s="123">
        <v>36</v>
      </c>
      <c r="D17" s="123">
        <v>1474</v>
      </c>
      <c r="E17" s="104">
        <v>15.8</v>
      </c>
      <c r="F17" s="123">
        <v>85</v>
      </c>
      <c r="G17" s="104">
        <v>57.7</v>
      </c>
      <c r="H17" s="123">
        <v>19</v>
      </c>
      <c r="I17" s="123">
        <v>160</v>
      </c>
      <c r="J17" s="104">
        <v>1.7</v>
      </c>
      <c r="K17" s="124">
        <v>1314</v>
      </c>
      <c r="L17" s="125">
        <v>14.1</v>
      </c>
      <c r="M17" s="154"/>
    </row>
    <row r="18" spans="1:13" ht="12.75">
      <c r="A18" s="26">
        <v>82</v>
      </c>
      <c r="C18" s="123">
        <v>68</v>
      </c>
      <c r="D18" s="123">
        <v>1386</v>
      </c>
      <c r="E18" s="104">
        <v>14.7</v>
      </c>
      <c r="F18" s="123">
        <v>101</v>
      </c>
      <c r="G18" s="104">
        <v>72.9</v>
      </c>
      <c r="H18" s="123">
        <v>12</v>
      </c>
      <c r="I18" s="123">
        <v>205</v>
      </c>
      <c r="J18" s="104">
        <v>2.2</v>
      </c>
      <c r="K18" s="124">
        <v>1181</v>
      </c>
      <c r="L18" s="125">
        <v>12.5</v>
      </c>
      <c r="M18" s="154"/>
    </row>
    <row r="19" spans="1:13" ht="12.75">
      <c r="A19" s="26">
        <v>83</v>
      </c>
      <c r="C19" s="123">
        <v>46</v>
      </c>
      <c r="D19" s="123">
        <v>1175</v>
      </c>
      <c r="E19" s="104">
        <v>12.7</v>
      </c>
      <c r="F19" s="123">
        <v>98</v>
      </c>
      <c r="G19" s="104">
        <v>83.4</v>
      </c>
      <c r="H19" s="123">
        <v>7</v>
      </c>
      <c r="I19" s="123">
        <v>153</v>
      </c>
      <c r="J19" s="104">
        <v>1.7</v>
      </c>
      <c r="K19" s="124">
        <v>1022</v>
      </c>
      <c r="L19" s="125">
        <v>11.1</v>
      </c>
      <c r="M19" s="154"/>
    </row>
    <row r="20" spans="1:13" ht="12.75">
      <c r="A20" s="26">
        <v>84</v>
      </c>
      <c r="C20" s="123">
        <v>48</v>
      </c>
      <c r="D20" s="123">
        <v>967</v>
      </c>
      <c r="E20" s="104">
        <v>11.2</v>
      </c>
      <c r="F20" s="123">
        <v>83</v>
      </c>
      <c r="G20" s="104">
        <v>85.8</v>
      </c>
      <c r="H20" s="123">
        <v>5</v>
      </c>
      <c r="I20" s="123">
        <v>171</v>
      </c>
      <c r="J20" s="104">
        <v>2</v>
      </c>
      <c r="K20" s="124">
        <v>796</v>
      </c>
      <c r="L20" s="125">
        <v>9.2</v>
      </c>
      <c r="M20" s="154"/>
    </row>
    <row r="21" spans="1:13" ht="12.75">
      <c r="A21" s="5"/>
      <c r="B21" s="5"/>
      <c r="M21" s="154"/>
    </row>
    <row r="22" spans="1:13" ht="12.75">
      <c r="A22" s="29">
        <v>1985</v>
      </c>
      <c r="C22" s="123">
        <v>45</v>
      </c>
      <c r="D22" s="123">
        <v>932</v>
      </c>
      <c r="E22" s="104">
        <v>10.9</v>
      </c>
      <c r="F22" s="123">
        <v>70</v>
      </c>
      <c r="G22" s="104">
        <v>75.1</v>
      </c>
      <c r="H22" s="123">
        <v>6</v>
      </c>
      <c r="I22" s="123">
        <v>150</v>
      </c>
      <c r="J22" s="104">
        <v>1.8</v>
      </c>
      <c r="K22" s="124">
        <v>782</v>
      </c>
      <c r="L22" s="125">
        <v>9.2</v>
      </c>
      <c r="M22" s="154"/>
    </row>
    <row r="23" spans="1:13" ht="12.75">
      <c r="A23" s="29">
        <v>86</v>
      </c>
      <c r="C23" s="123">
        <v>54</v>
      </c>
      <c r="D23" s="123">
        <v>956</v>
      </c>
      <c r="E23" s="104">
        <v>11</v>
      </c>
      <c r="F23" s="123">
        <v>79</v>
      </c>
      <c r="G23" s="104">
        <v>82.6</v>
      </c>
      <c r="H23" s="123">
        <v>4</v>
      </c>
      <c r="I23" s="123">
        <v>146</v>
      </c>
      <c r="J23" s="104">
        <v>1.7</v>
      </c>
      <c r="K23" s="124">
        <v>810</v>
      </c>
      <c r="L23" s="125">
        <v>9.3</v>
      </c>
      <c r="M23" s="154"/>
    </row>
    <row r="24" spans="1:13" ht="12.75">
      <c r="A24" s="29">
        <v>87</v>
      </c>
      <c r="C24" s="123">
        <v>60</v>
      </c>
      <c r="D24" s="123">
        <v>1125</v>
      </c>
      <c r="E24" s="104">
        <v>14.6</v>
      </c>
      <c r="F24" s="123">
        <v>108</v>
      </c>
      <c r="G24" s="104">
        <v>96</v>
      </c>
      <c r="H24" s="123">
        <v>7</v>
      </c>
      <c r="I24" s="123">
        <v>170</v>
      </c>
      <c r="J24" s="104">
        <v>2.2</v>
      </c>
      <c r="K24" s="124">
        <v>955</v>
      </c>
      <c r="L24" s="125">
        <v>12.4</v>
      </c>
      <c r="M24" s="154"/>
    </row>
    <row r="25" spans="1:13" ht="12.75">
      <c r="A25" s="29">
        <v>88</v>
      </c>
      <c r="C25" s="123">
        <v>88</v>
      </c>
      <c r="D25" s="123">
        <v>1182</v>
      </c>
      <c r="E25" s="104">
        <v>14.5</v>
      </c>
      <c r="F25" s="123">
        <v>109</v>
      </c>
      <c r="G25" s="104">
        <v>92.2</v>
      </c>
      <c r="H25" s="123">
        <v>4</v>
      </c>
      <c r="I25" s="123">
        <v>185</v>
      </c>
      <c r="J25" s="104">
        <v>2.3</v>
      </c>
      <c r="K25" s="124">
        <v>997</v>
      </c>
      <c r="L25" s="125">
        <v>12.2</v>
      </c>
      <c r="M25" s="154"/>
    </row>
    <row r="26" spans="1:13" ht="12.75">
      <c r="A26" s="29">
        <v>89</v>
      </c>
      <c r="C26" s="123">
        <v>98</v>
      </c>
      <c r="D26" s="123">
        <v>1393</v>
      </c>
      <c r="E26" s="104">
        <v>15.3</v>
      </c>
      <c r="F26" s="123">
        <v>149</v>
      </c>
      <c r="G26" s="104">
        <v>107</v>
      </c>
      <c r="H26" s="123">
        <v>6</v>
      </c>
      <c r="I26" s="123">
        <v>206</v>
      </c>
      <c r="J26" s="104">
        <v>2.3</v>
      </c>
      <c r="K26" s="124">
        <v>1187</v>
      </c>
      <c r="L26" s="125">
        <v>13.1</v>
      </c>
      <c r="M26" s="154"/>
    </row>
    <row r="27" ht="12.75">
      <c r="M27" s="154"/>
    </row>
    <row r="28" spans="1:13" ht="12.75">
      <c r="A28">
        <v>1990</v>
      </c>
      <c r="C28" s="123">
        <v>86</v>
      </c>
      <c r="D28" s="123">
        <v>1512</v>
      </c>
      <c r="E28" s="104">
        <v>14.6</v>
      </c>
      <c r="F28" s="123">
        <v>169</v>
      </c>
      <c r="G28" s="104">
        <v>111.8</v>
      </c>
      <c r="H28" s="123">
        <v>8</v>
      </c>
      <c r="I28" s="123">
        <v>199</v>
      </c>
      <c r="J28" s="104">
        <v>1.9</v>
      </c>
      <c r="K28" s="124">
        <v>1313</v>
      </c>
      <c r="L28" s="125">
        <v>12.7</v>
      </c>
      <c r="M28" s="154"/>
    </row>
    <row r="29" spans="1:13" ht="12.75">
      <c r="A29">
        <v>91</v>
      </c>
      <c r="C29" s="123">
        <v>85</v>
      </c>
      <c r="D29" s="123">
        <v>1572</v>
      </c>
      <c r="E29" s="104">
        <v>14.1</v>
      </c>
      <c r="F29" s="123">
        <v>172</v>
      </c>
      <c r="G29" s="104">
        <v>109.4</v>
      </c>
      <c r="H29" s="123">
        <v>9</v>
      </c>
      <c r="I29" s="123">
        <v>215</v>
      </c>
      <c r="J29" s="104">
        <v>1.9</v>
      </c>
      <c r="K29" s="124">
        <v>1357</v>
      </c>
      <c r="L29" s="125">
        <v>12.2</v>
      </c>
      <c r="M29" s="154"/>
    </row>
    <row r="30" spans="1:13" ht="12.75">
      <c r="A30">
        <v>92</v>
      </c>
      <c r="C30" s="123">
        <v>113</v>
      </c>
      <c r="D30" s="123">
        <v>1712</v>
      </c>
      <c r="E30" s="104">
        <v>13.4</v>
      </c>
      <c r="F30" s="123">
        <v>167</v>
      </c>
      <c r="G30" s="104">
        <v>97.5</v>
      </c>
      <c r="H30" s="123">
        <v>9</v>
      </c>
      <c r="I30" s="123">
        <v>234</v>
      </c>
      <c r="J30" s="104">
        <v>1.8</v>
      </c>
      <c r="K30" s="124">
        <v>1478</v>
      </c>
      <c r="L30" s="125">
        <v>11.6</v>
      </c>
      <c r="M30" s="154"/>
    </row>
    <row r="31" spans="1:13" ht="12.75">
      <c r="A31">
        <v>93</v>
      </c>
      <c r="C31" s="123">
        <v>119</v>
      </c>
      <c r="D31" s="123">
        <v>1789</v>
      </c>
      <c r="E31" s="104">
        <v>13.8</v>
      </c>
      <c r="F31" s="123">
        <v>192</v>
      </c>
      <c r="G31" s="104">
        <v>107.3</v>
      </c>
      <c r="H31" s="123">
        <v>12</v>
      </c>
      <c r="I31" s="123">
        <v>230</v>
      </c>
      <c r="J31" s="104">
        <v>1.8</v>
      </c>
      <c r="K31" s="124">
        <v>1559</v>
      </c>
      <c r="L31" s="125">
        <v>12</v>
      </c>
      <c r="M31" s="154"/>
    </row>
    <row r="32" spans="1:13" ht="12.75">
      <c r="A32">
        <v>94</v>
      </c>
      <c r="C32" s="123">
        <v>127</v>
      </c>
      <c r="D32" s="123">
        <v>1745</v>
      </c>
      <c r="E32" s="104">
        <v>13.2</v>
      </c>
      <c r="F32" s="123">
        <v>200</v>
      </c>
      <c r="G32" s="104">
        <v>114.6</v>
      </c>
      <c r="H32" s="123">
        <v>16</v>
      </c>
      <c r="I32" s="123">
        <v>264</v>
      </c>
      <c r="J32" s="104">
        <v>2</v>
      </c>
      <c r="K32" s="124">
        <v>1481</v>
      </c>
      <c r="L32" s="125">
        <v>11.2</v>
      </c>
      <c r="M32" s="154"/>
    </row>
    <row r="33" spans="1:13" ht="12.75">
      <c r="A33" s="1"/>
      <c r="M33" s="154"/>
    </row>
    <row r="34" spans="1:13" ht="12.75">
      <c r="A34">
        <v>1995</v>
      </c>
      <c r="C34" s="123">
        <v>147</v>
      </c>
      <c r="D34" s="123">
        <v>1791</v>
      </c>
      <c r="E34" s="104">
        <v>12.9</v>
      </c>
      <c r="F34" s="123">
        <v>195</v>
      </c>
      <c r="G34" s="104">
        <v>108.9</v>
      </c>
      <c r="H34" s="123">
        <v>17</v>
      </c>
      <c r="I34" s="123">
        <v>274</v>
      </c>
      <c r="J34" s="104">
        <v>2</v>
      </c>
      <c r="K34" s="124">
        <v>1517</v>
      </c>
      <c r="L34" s="125">
        <v>11</v>
      </c>
      <c r="M34" s="154"/>
    </row>
    <row r="35" spans="1:13" ht="12.75">
      <c r="A35">
        <v>96</v>
      </c>
      <c r="C35" s="123">
        <v>203</v>
      </c>
      <c r="D35" s="123">
        <v>1898</v>
      </c>
      <c r="E35" s="104">
        <v>13.2</v>
      </c>
      <c r="F35" s="123">
        <v>240</v>
      </c>
      <c r="G35" s="104">
        <v>126.4</v>
      </c>
      <c r="H35" s="123">
        <v>12</v>
      </c>
      <c r="I35" s="123">
        <v>306</v>
      </c>
      <c r="J35" s="104">
        <v>2.1</v>
      </c>
      <c r="K35" s="124">
        <v>1592</v>
      </c>
      <c r="L35" s="125">
        <v>11.1</v>
      </c>
      <c r="M35" s="154"/>
    </row>
    <row r="36" spans="1:13" ht="12.75">
      <c r="A36">
        <v>97</v>
      </c>
      <c r="C36" s="123">
        <v>218</v>
      </c>
      <c r="D36" s="123">
        <v>2104</v>
      </c>
      <c r="E36" s="104">
        <v>14.9</v>
      </c>
      <c r="F36" s="123">
        <v>255</v>
      </c>
      <c r="G36" s="104">
        <v>121.2</v>
      </c>
      <c r="H36" s="123">
        <v>13</v>
      </c>
      <c r="I36" s="123">
        <v>309</v>
      </c>
      <c r="J36" s="104">
        <v>2.2</v>
      </c>
      <c r="K36" s="124">
        <v>1795</v>
      </c>
      <c r="L36" s="125">
        <v>12.7</v>
      </c>
      <c r="M36" s="155"/>
    </row>
    <row r="37" spans="1:13" ht="12.75">
      <c r="A37">
        <v>98</v>
      </c>
      <c r="C37" s="123">
        <v>209</v>
      </c>
      <c r="D37" s="123">
        <v>1919</v>
      </c>
      <c r="E37" s="104">
        <v>12.867018459042114</v>
      </c>
      <c r="F37" s="123">
        <v>226</v>
      </c>
      <c r="G37" s="104">
        <v>117.76967170401251</v>
      </c>
      <c r="H37" s="123">
        <v>10</v>
      </c>
      <c r="I37" s="123">
        <v>308</v>
      </c>
      <c r="J37" s="104">
        <v>2.065159815208427</v>
      </c>
      <c r="K37" s="124">
        <v>1611</v>
      </c>
      <c r="L37" s="125">
        <v>10.801858643833688</v>
      </c>
      <c r="M37" s="155"/>
    </row>
    <row r="38" spans="1:13" ht="12.75">
      <c r="A38">
        <v>99</v>
      </c>
      <c r="C38" s="123">
        <v>186</v>
      </c>
      <c r="D38" s="123">
        <v>1831</v>
      </c>
      <c r="E38" s="104">
        <v>12.057634306636636</v>
      </c>
      <c r="F38" s="123">
        <v>273</v>
      </c>
      <c r="G38" s="104">
        <v>149.0988530857455</v>
      </c>
      <c r="H38" s="123">
        <v>14</v>
      </c>
      <c r="I38" s="123">
        <v>310</v>
      </c>
      <c r="J38" s="104">
        <v>2.0414345358041275</v>
      </c>
      <c r="K38" s="124">
        <v>1521</v>
      </c>
      <c r="L38" s="125">
        <v>10.01619977083251</v>
      </c>
      <c r="M38" s="155"/>
    </row>
    <row r="39" ht="12.75">
      <c r="M39" s="155"/>
    </row>
    <row r="40" spans="1:12" ht="12.75">
      <c r="A40">
        <v>2000</v>
      </c>
      <c r="C40" s="123">
        <v>234</v>
      </c>
      <c r="D40" s="123">
        <v>1046</v>
      </c>
      <c r="E40" s="104">
        <v>6.8</v>
      </c>
      <c r="F40" s="123">
        <v>231</v>
      </c>
      <c r="G40" s="104">
        <v>220.8</v>
      </c>
      <c r="H40" s="123">
        <v>6</v>
      </c>
      <c r="I40" s="123">
        <v>296</v>
      </c>
      <c r="J40" s="104">
        <v>1.9</v>
      </c>
      <c r="K40" s="124">
        <v>750</v>
      </c>
      <c r="L40" s="125">
        <v>4.9</v>
      </c>
    </row>
    <row r="41" spans="1:12" ht="12.75">
      <c r="A41" s="47">
        <v>1</v>
      </c>
      <c r="C41" s="123">
        <v>204</v>
      </c>
      <c r="D41" s="123">
        <v>847</v>
      </c>
      <c r="E41" s="97">
        <v>5.6</v>
      </c>
      <c r="F41" s="123">
        <v>178</v>
      </c>
      <c r="G41" s="104">
        <v>210.2</v>
      </c>
      <c r="H41" s="123">
        <v>13</v>
      </c>
      <c r="I41" s="123">
        <v>331</v>
      </c>
      <c r="J41" s="104">
        <v>2.2</v>
      </c>
      <c r="K41" s="123">
        <v>516</v>
      </c>
      <c r="L41" s="97">
        <v>3.4</v>
      </c>
    </row>
    <row r="42" spans="1:12" ht="12.75">
      <c r="A42" s="47">
        <v>2</v>
      </c>
      <c r="C42" s="123">
        <v>212</v>
      </c>
      <c r="D42" s="123">
        <v>824</v>
      </c>
      <c r="E42" s="97">
        <v>5.4</v>
      </c>
      <c r="F42" s="123">
        <v>204</v>
      </c>
      <c r="G42" s="104">
        <v>247.6</v>
      </c>
      <c r="H42" s="123">
        <v>9</v>
      </c>
      <c r="I42" s="123">
        <v>367</v>
      </c>
      <c r="J42" s="97">
        <v>2.4</v>
      </c>
      <c r="K42" s="123">
        <v>457</v>
      </c>
      <c r="L42" s="97">
        <v>3</v>
      </c>
    </row>
    <row r="43" spans="1:12" ht="12.75">
      <c r="A43" s="47">
        <v>3</v>
      </c>
      <c r="C43" s="123">
        <v>178</v>
      </c>
      <c r="D43" s="123">
        <v>776</v>
      </c>
      <c r="E43" s="97">
        <v>5.064679084702842</v>
      </c>
      <c r="F43" s="123">
        <v>216</v>
      </c>
      <c r="G43" s="97">
        <v>278.4</v>
      </c>
      <c r="H43" s="156">
        <v>14</v>
      </c>
      <c r="I43" s="123">
        <v>467</v>
      </c>
      <c r="J43" s="97">
        <v>3.0479447584487462</v>
      </c>
      <c r="K43" s="123">
        <v>309</v>
      </c>
      <c r="L43" s="97">
        <v>2.0167343262540953</v>
      </c>
    </row>
    <row r="44" spans="1:12" ht="12.75">
      <c r="A44" s="47">
        <v>4</v>
      </c>
      <c r="C44" s="123">
        <v>144</v>
      </c>
      <c r="D44" s="123">
        <v>678</v>
      </c>
      <c r="E44" s="97">
        <v>4.45645100861712</v>
      </c>
      <c r="F44" s="123">
        <v>200</v>
      </c>
      <c r="G44" s="97">
        <v>294.9852507374631</v>
      </c>
      <c r="H44" s="123">
        <v>7</v>
      </c>
      <c r="I44" s="123">
        <v>331</v>
      </c>
      <c r="J44" s="97">
        <v>2.1756420115815143</v>
      </c>
      <c r="K44" s="123">
        <v>347</v>
      </c>
      <c r="L44" s="97">
        <v>2.2808089970356056</v>
      </c>
    </row>
    <row r="45" spans="1:12" ht="12.75">
      <c r="A45" s="47"/>
      <c r="C45" s="123"/>
      <c r="D45" s="123"/>
      <c r="E45" s="97"/>
      <c r="F45" s="123"/>
      <c r="G45" s="97"/>
      <c r="H45" s="123"/>
      <c r="I45" s="123"/>
      <c r="J45" s="97"/>
      <c r="K45" s="123"/>
      <c r="L45" s="97"/>
    </row>
    <row r="46" spans="1:12" ht="12.75">
      <c r="A46">
        <v>2005</v>
      </c>
      <c r="C46" s="62">
        <v>139</v>
      </c>
      <c r="D46" s="123">
        <v>561</v>
      </c>
      <c r="E46" s="104">
        <v>3.6870539059111165</v>
      </c>
      <c r="F46" s="123">
        <v>182</v>
      </c>
      <c r="G46" s="104">
        <v>324.4206773618538</v>
      </c>
      <c r="H46" s="123">
        <v>4</v>
      </c>
      <c r="I46" s="123">
        <v>352</v>
      </c>
      <c r="J46" s="104">
        <v>2.3134455880226614</v>
      </c>
      <c r="K46" s="124">
        <v>209</v>
      </c>
      <c r="L46" s="125">
        <v>1.373608317888455</v>
      </c>
    </row>
    <row r="47" spans="3:12" ht="12.75">
      <c r="C47" s="62"/>
      <c r="D47" s="123"/>
      <c r="E47" s="77"/>
      <c r="F47" s="123"/>
      <c r="G47" s="104"/>
      <c r="H47" s="123"/>
      <c r="I47" s="123"/>
      <c r="J47" s="104"/>
      <c r="K47" s="124"/>
      <c r="L47" s="125"/>
    </row>
    <row r="48" spans="1:3" ht="13.5">
      <c r="A48" s="157" t="s">
        <v>167</v>
      </c>
      <c r="C48" s="175"/>
    </row>
    <row r="49" s="158" customFormat="1" ht="13.5">
      <c r="A49" s="157" t="s">
        <v>166</v>
      </c>
    </row>
    <row r="50" ht="12.75">
      <c r="A50" s="163" t="s">
        <v>141</v>
      </c>
    </row>
    <row r="51" ht="12.75">
      <c r="C51" s="158"/>
    </row>
  </sheetData>
  <mergeCells count="4">
    <mergeCell ref="D9:K9"/>
    <mergeCell ref="A2:K2"/>
    <mergeCell ref="A4:K4"/>
    <mergeCell ref="A1:L1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:G1"/>
    </sheetView>
  </sheetViews>
  <sheetFormatPr defaultColWidth="11.421875" defaultRowHeight="12.75"/>
  <cols>
    <col min="1" max="1" width="16.00390625" style="0" customWidth="1"/>
    <col min="6" max="6" width="13.28125" style="0" customWidth="1"/>
  </cols>
  <sheetData>
    <row r="1" spans="1:7" ht="12.75">
      <c r="A1" s="230" t="s">
        <v>168</v>
      </c>
      <c r="B1" s="230"/>
      <c r="C1" s="230"/>
      <c r="D1" s="230"/>
      <c r="E1" s="230"/>
      <c r="F1" s="230"/>
      <c r="G1" s="230"/>
    </row>
    <row r="2" spans="1:7" ht="12.75">
      <c r="A2" s="230" t="s">
        <v>14</v>
      </c>
      <c r="B2" s="230"/>
      <c r="C2" s="230"/>
      <c r="D2" s="230"/>
      <c r="E2" s="230"/>
      <c r="F2" s="230"/>
      <c r="G2" s="230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29" t="s">
        <v>31</v>
      </c>
      <c r="B4" s="229"/>
      <c r="C4" s="229"/>
      <c r="D4" s="229"/>
      <c r="E4" s="229"/>
      <c r="F4" s="229"/>
      <c r="G4" s="229"/>
    </row>
    <row r="5" spans="1:7" ht="7.5" customHeight="1">
      <c r="A5" s="25"/>
      <c r="B5" s="40"/>
      <c r="C5" s="40"/>
      <c r="D5" s="40"/>
      <c r="E5" s="40"/>
      <c r="F5" s="25"/>
      <c r="G5" s="25"/>
    </row>
    <row r="6" spans="1:7" ht="12.75">
      <c r="A6" s="48"/>
      <c r="B6" s="227">
        <v>2004</v>
      </c>
      <c r="C6" s="234"/>
      <c r="D6" s="227">
        <v>2005</v>
      </c>
      <c r="E6" s="228"/>
      <c r="F6" s="14"/>
      <c r="G6" s="35"/>
    </row>
    <row r="7" spans="1:7" ht="12.75">
      <c r="A7" s="3" t="s">
        <v>6</v>
      </c>
      <c r="B7" s="9" t="s">
        <v>0</v>
      </c>
      <c r="C7" s="10" t="s">
        <v>1</v>
      </c>
      <c r="D7" s="9" t="s">
        <v>0</v>
      </c>
      <c r="E7" s="7" t="s">
        <v>1</v>
      </c>
      <c r="F7" s="232" t="s">
        <v>3</v>
      </c>
      <c r="G7" s="233"/>
    </row>
    <row r="8" spans="1:7" ht="12.75">
      <c r="A8" s="6"/>
      <c r="B8" s="8"/>
      <c r="C8" s="11" t="s">
        <v>2</v>
      </c>
      <c r="D8" s="8"/>
      <c r="E8" s="11" t="s">
        <v>2</v>
      </c>
      <c r="F8" s="54" t="s">
        <v>4</v>
      </c>
      <c r="G8" s="12" t="s">
        <v>5</v>
      </c>
    </row>
    <row r="9" spans="1:7" ht="12.75">
      <c r="A9" s="34"/>
      <c r="B9" s="231"/>
      <c r="C9" s="231"/>
      <c r="D9" s="231"/>
      <c r="E9" s="231"/>
      <c r="F9" s="231"/>
      <c r="G9" s="231"/>
    </row>
    <row r="10" spans="1:7" ht="12.75">
      <c r="A10" s="34" t="s">
        <v>7</v>
      </c>
      <c r="B10" s="62">
        <v>6793</v>
      </c>
      <c r="C10" s="63">
        <v>3.9125676765349615</v>
      </c>
      <c r="D10" s="62">
        <v>6976</v>
      </c>
      <c r="E10" s="63">
        <v>4.010451549479578</v>
      </c>
      <c r="F10" s="64">
        <v>183</v>
      </c>
      <c r="G10" s="63">
        <f>SUM(D10/B10)*100-100</f>
        <v>2.6939496540556434</v>
      </c>
    </row>
    <row r="11" spans="1:5" ht="12.75">
      <c r="A11" s="34"/>
      <c r="E11" s="63"/>
    </row>
    <row r="12" spans="1:7" ht="12.75">
      <c r="A12" s="34" t="s">
        <v>8</v>
      </c>
      <c r="B12" s="65">
        <v>16103</v>
      </c>
      <c r="C12" s="63">
        <v>9.27485312751987</v>
      </c>
      <c r="D12" s="65">
        <v>16179</v>
      </c>
      <c r="E12" s="63">
        <v>9.301189165571977</v>
      </c>
      <c r="F12" s="64">
        <v>76</v>
      </c>
      <c r="G12" s="63">
        <f>SUM(D12/B12)*100-100</f>
        <v>0.471961746258458</v>
      </c>
    </row>
    <row r="13" ht="12.75">
      <c r="A13" s="34"/>
    </row>
    <row r="14" spans="1:7" ht="12.75">
      <c r="A14" s="34" t="s">
        <v>9</v>
      </c>
      <c r="B14" s="65">
        <v>17562</v>
      </c>
      <c r="C14" s="63">
        <v>10.115194102061974</v>
      </c>
      <c r="D14" s="65">
        <v>17374</v>
      </c>
      <c r="E14" s="63">
        <v>9.988185954796187</v>
      </c>
      <c r="F14" s="64">
        <v>-188</v>
      </c>
      <c r="G14" s="63">
        <f>SUM(D14/B14)*100-100</f>
        <v>-1.0704931101241328</v>
      </c>
    </row>
    <row r="16" spans="1:7" ht="12.75">
      <c r="A16" s="34" t="s">
        <v>156</v>
      </c>
      <c r="B16" s="64">
        <v>-1459</v>
      </c>
      <c r="C16" s="67">
        <v>-0.8403409745421033</v>
      </c>
      <c r="D16" s="64">
        <v>-1195</v>
      </c>
      <c r="E16" s="67">
        <v>-0.6869967892242101</v>
      </c>
      <c r="F16" s="160" t="s">
        <v>142</v>
      </c>
      <c r="G16" s="161" t="s">
        <v>142</v>
      </c>
    </row>
    <row r="17" spans="1:2" ht="12.75">
      <c r="A17" t="s">
        <v>10</v>
      </c>
      <c r="B17" s="4"/>
    </row>
    <row r="18" spans="1:2" ht="12.75">
      <c r="A18" t="s">
        <v>11</v>
      </c>
      <c r="B18" s="4"/>
    </row>
    <row r="21" spans="1:7" ht="12.75">
      <c r="A21" s="229" t="s">
        <v>40</v>
      </c>
      <c r="B21" s="229"/>
      <c r="C21" s="229"/>
      <c r="D21" s="229"/>
      <c r="E21" s="229"/>
      <c r="F21" s="229"/>
      <c r="G21" s="229"/>
    </row>
    <row r="22" spans="1:7" ht="7.5" customHeight="1">
      <c r="A22" s="25"/>
      <c r="B22" s="40"/>
      <c r="C22" s="40"/>
      <c r="D22" s="40"/>
      <c r="E22" s="40"/>
      <c r="F22" s="25"/>
      <c r="G22" s="25"/>
    </row>
    <row r="23" spans="1:7" ht="12.75">
      <c r="A23" s="48"/>
      <c r="B23" s="227">
        <v>2004</v>
      </c>
      <c r="C23" s="234"/>
      <c r="D23" s="227">
        <v>2005</v>
      </c>
      <c r="E23" s="228"/>
      <c r="F23" s="14"/>
      <c r="G23" s="35"/>
    </row>
    <row r="24" spans="1:7" ht="12.75">
      <c r="A24" s="3" t="s">
        <v>6</v>
      </c>
      <c r="B24" s="9" t="s">
        <v>0</v>
      </c>
      <c r="C24" s="15" t="s">
        <v>1</v>
      </c>
      <c r="D24" s="9" t="s">
        <v>0</v>
      </c>
      <c r="E24" s="15" t="s">
        <v>1</v>
      </c>
      <c r="F24" s="235" t="s">
        <v>3</v>
      </c>
      <c r="G24" s="236"/>
    </row>
    <row r="25" spans="1:7" ht="12.75">
      <c r="A25" s="6"/>
      <c r="B25" s="8"/>
      <c r="C25" s="11" t="s">
        <v>2</v>
      </c>
      <c r="D25" s="8"/>
      <c r="E25" s="11" t="s">
        <v>2</v>
      </c>
      <c r="F25" s="54" t="s">
        <v>4</v>
      </c>
      <c r="G25" s="12" t="s">
        <v>5</v>
      </c>
    </row>
    <row r="26" spans="1:7" ht="12.75">
      <c r="A26" s="48"/>
      <c r="B26" s="231"/>
      <c r="C26" s="231"/>
      <c r="D26" s="231"/>
      <c r="E26" s="231"/>
      <c r="F26" s="231"/>
      <c r="G26" s="231"/>
    </row>
    <row r="27" spans="1:7" ht="12.75">
      <c r="A27" s="34" t="s">
        <v>7</v>
      </c>
      <c r="B27" s="62">
        <v>17514</v>
      </c>
      <c r="C27" s="63">
        <v>6.2</v>
      </c>
      <c r="D27" s="62">
        <v>17131</v>
      </c>
      <c r="E27" s="63">
        <v>6.053115193633611</v>
      </c>
      <c r="F27" s="64">
        <f>SUM(D27-B27)</f>
        <v>-383</v>
      </c>
      <c r="G27" s="63">
        <f>SUM(D27/B27)*100-100</f>
        <v>-2.186821970994629</v>
      </c>
    </row>
    <row r="28" spans="1:6" ht="12.75">
      <c r="A28" s="34"/>
      <c r="F28" s="64"/>
    </row>
    <row r="29" spans="1:7" ht="12.75">
      <c r="A29" s="34" t="s">
        <v>8</v>
      </c>
      <c r="B29" s="65">
        <v>24090</v>
      </c>
      <c r="C29" s="63">
        <v>8.5</v>
      </c>
      <c r="D29" s="62">
        <v>23027</v>
      </c>
      <c r="E29" s="63">
        <v>8.1364242346507</v>
      </c>
      <c r="F29" s="64">
        <f>SUM(D29-B29)</f>
        <v>-1063</v>
      </c>
      <c r="G29" s="63">
        <f>SUM(D29/B29)*100-100</f>
        <v>-4.412619344126185</v>
      </c>
    </row>
    <row r="30" ht="12.75">
      <c r="A30" s="34"/>
    </row>
    <row r="31" spans="1:7" ht="12.75">
      <c r="A31" s="34" t="s">
        <v>9</v>
      </c>
      <c r="B31" s="65">
        <v>29829</v>
      </c>
      <c r="C31" s="63">
        <v>10.5</v>
      </c>
      <c r="D31" s="62">
        <v>29669</v>
      </c>
      <c r="E31" s="63">
        <v>10.4833269908304</v>
      </c>
      <c r="F31" s="64">
        <f>SUM(D31-B31)</f>
        <v>-160</v>
      </c>
      <c r="G31" s="63">
        <f>SUM(D31/B31)*100-100</f>
        <v>-0.5363907606691498</v>
      </c>
    </row>
    <row r="32" ht="12.75">
      <c r="A32" s="34"/>
    </row>
    <row r="33" spans="1:7" ht="12.75">
      <c r="A33" s="34" t="s">
        <v>52</v>
      </c>
      <c r="B33" s="64">
        <v>-5739</v>
      </c>
      <c r="C33" s="67">
        <v>-2</v>
      </c>
      <c r="D33" s="62">
        <v>-6642</v>
      </c>
      <c r="E33" s="67">
        <v>-2.3469027561797002</v>
      </c>
      <c r="F33" s="160" t="s">
        <v>142</v>
      </c>
      <c r="G33" s="161" t="s">
        <v>142</v>
      </c>
    </row>
    <row r="34" spans="1:2" ht="12.75">
      <c r="A34" s="34" t="s">
        <v>10</v>
      </c>
      <c r="B34" s="5"/>
    </row>
    <row r="35" spans="1:2" ht="12.75">
      <c r="A35" s="34" t="s">
        <v>11</v>
      </c>
      <c r="B35" s="5"/>
    </row>
    <row r="37" ht="12.75">
      <c r="A37" s="1" t="s">
        <v>12</v>
      </c>
    </row>
    <row r="38" ht="12.75">
      <c r="A38" t="s">
        <v>13</v>
      </c>
    </row>
    <row r="39" ht="12.75">
      <c r="A39" t="s">
        <v>157</v>
      </c>
    </row>
    <row r="40" ht="12.75">
      <c r="A40" t="s">
        <v>158</v>
      </c>
    </row>
  </sheetData>
  <mergeCells count="12">
    <mergeCell ref="B26:G26"/>
    <mergeCell ref="B23:C23"/>
    <mergeCell ref="D23:E23"/>
    <mergeCell ref="F24:G24"/>
    <mergeCell ref="D6:E6"/>
    <mergeCell ref="A4:G4"/>
    <mergeCell ref="A21:G21"/>
    <mergeCell ref="A1:G1"/>
    <mergeCell ref="A2:G2"/>
    <mergeCell ref="B9:G9"/>
    <mergeCell ref="F7:G7"/>
    <mergeCell ref="B6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I1"/>
    </sheetView>
  </sheetViews>
  <sheetFormatPr defaultColWidth="11.421875" defaultRowHeight="12.75"/>
  <cols>
    <col min="1" max="1" width="10.00390625" style="0" customWidth="1"/>
    <col min="2" max="2" width="7.57421875" style="0" customWidth="1"/>
    <col min="3" max="3" width="9.8515625" style="0" customWidth="1"/>
    <col min="4" max="4" width="6.8515625" style="0" customWidth="1"/>
    <col min="5" max="5" width="7.00390625" style="0" customWidth="1"/>
    <col min="6" max="6" width="10.8515625" style="0" customWidth="1"/>
    <col min="7" max="7" width="9.7109375" style="0" customWidth="1"/>
    <col min="8" max="8" width="6.8515625" style="0" customWidth="1"/>
    <col min="9" max="9" width="7.140625" style="0" customWidth="1"/>
  </cols>
  <sheetData>
    <row r="1" spans="1:9" ht="12.75">
      <c r="A1" s="237" t="s">
        <v>169</v>
      </c>
      <c r="B1" s="237"/>
      <c r="C1" s="237"/>
      <c r="D1" s="237"/>
      <c r="E1" s="237"/>
      <c r="F1" s="237"/>
      <c r="G1" s="237"/>
      <c r="H1" s="237"/>
      <c r="I1" s="237"/>
    </row>
    <row r="2" ht="12.75">
      <c r="A2" s="1"/>
    </row>
    <row r="3" spans="1:9" ht="12.75">
      <c r="A3" s="229" t="s">
        <v>31</v>
      </c>
      <c r="B3" s="229"/>
      <c r="C3" s="229"/>
      <c r="D3" s="229"/>
      <c r="E3" s="229"/>
      <c r="F3" s="229"/>
      <c r="G3" s="229"/>
      <c r="H3" s="229"/>
      <c r="I3" s="229"/>
    </row>
    <row r="4" spans="1:7" ht="7.5" customHeight="1">
      <c r="A4" s="25"/>
      <c r="B4" s="40"/>
      <c r="C4" s="40"/>
      <c r="D4" s="40"/>
      <c r="E4" s="40"/>
      <c r="F4" s="25"/>
      <c r="G4" s="25"/>
    </row>
    <row r="5" spans="1:9" ht="12.75">
      <c r="A5" s="53"/>
      <c r="B5" s="9"/>
      <c r="C5" s="238" t="s">
        <v>8</v>
      </c>
      <c r="D5" s="239"/>
      <c r="E5" s="240"/>
      <c r="F5" s="12" t="s">
        <v>23</v>
      </c>
      <c r="G5" s="227" t="s">
        <v>9</v>
      </c>
      <c r="H5" s="228"/>
      <c r="I5" s="228"/>
    </row>
    <row r="6" spans="1:10" ht="12.75">
      <c r="A6" s="3" t="s">
        <v>24</v>
      </c>
      <c r="B6" s="9" t="s">
        <v>15</v>
      </c>
      <c r="C6" s="9"/>
      <c r="D6" s="227" t="s">
        <v>19</v>
      </c>
      <c r="E6" s="234"/>
      <c r="F6" s="10"/>
      <c r="G6" s="9"/>
      <c r="H6" s="227" t="s">
        <v>19</v>
      </c>
      <c r="I6" s="228"/>
      <c r="J6" s="5"/>
    </row>
    <row r="7" spans="1:10" ht="12.75">
      <c r="A7" s="3"/>
      <c r="B7" s="9" t="s">
        <v>16</v>
      </c>
      <c r="C7" s="9" t="s">
        <v>18</v>
      </c>
      <c r="D7" s="7" t="s">
        <v>20</v>
      </c>
      <c r="E7" s="16" t="s">
        <v>22</v>
      </c>
      <c r="F7" s="9" t="s">
        <v>18</v>
      </c>
      <c r="G7" s="9" t="s">
        <v>18</v>
      </c>
      <c r="H7" s="7" t="s">
        <v>20</v>
      </c>
      <c r="I7" s="7" t="s">
        <v>22</v>
      </c>
      <c r="J7" s="5"/>
    </row>
    <row r="8" spans="1:10" ht="12.75">
      <c r="A8" s="13"/>
      <c r="B8" s="8" t="s">
        <v>17</v>
      </c>
      <c r="C8" s="8"/>
      <c r="D8" s="8" t="s">
        <v>21</v>
      </c>
      <c r="E8" s="17" t="s">
        <v>21</v>
      </c>
      <c r="F8" s="8"/>
      <c r="G8" s="8"/>
      <c r="H8" s="11" t="s">
        <v>21</v>
      </c>
      <c r="I8" s="18" t="s">
        <v>21</v>
      </c>
      <c r="J8" s="5"/>
    </row>
    <row r="9" ht="12.75">
      <c r="A9" s="48"/>
    </row>
    <row r="10" spans="1:9" ht="12.75">
      <c r="A10" s="34" t="s">
        <v>25</v>
      </c>
      <c r="B10" s="70">
        <v>287</v>
      </c>
      <c r="C10" s="71">
        <v>1308</v>
      </c>
      <c r="D10" s="71">
        <v>706</v>
      </c>
      <c r="E10" s="71">
        <v>602</v>
      </c>
      <c r="F10" s="71">
        <v>3</v>
      </c>
      <c r="G10" s="71">
        <v>1565</v>
      </c>
      <c r="H10" s="71">
        <v>752</v>
      </c>
      <c r="I10" s="71">
        <f>SUM(G10-H10)</f>
        <v>813</v>
      </c>
    </row>
    <row r="11" spans="1:9" ht="12.75">
      <c r="A11" s="34" t="s">
        <v>26</v>
      </c>
      <c r="B11" s="71">
        <v>278</v>
      </c>
      <c r="C11" s="71">
        <v>1242</v>
      </c>
      <c r="D11" s="71">
        <v>624</v>
      </c>
      <c r="E11" s="71">
        <v>618</v>
      </c>
      <c r="F11" s="71">
        <v>7</v>
      </c>
      <c r="G11" s="71">
        <v>1467</v>
      </c>
      <c r="H11" s="71">
        <v>655</v>
      </c>
      <c r="I11" s="71">
        <f aca="true" t="shared" si="0" ref="I11:I24">SUM(G11-H11)</f>
        <v>812</v>
      </c>
    </row>
    <row r="12" spans="1:9" ht="12.75">
      <c r="A12" s="34" t="s">
        <v>27</v>
      </c>
      <c r="B12" s="71">
        <v>368</v>
      </c>
      <c r="C12" s="71">
        <v>1370</v>
      </c>
      <c r="D12" s="71">
        <v>697</v>
      </c>
      <c r="E12" s="71">
        <v>673</v>
      </c>
      <c r="F12" s="71">
        <v>4</v>
      </c>
      <c r="G12" s="71">
        <v>1750</v>
      </c>
      <c r="H12" s="71">
        <v>833</v>
      </c>
      <c r="I12" s="71">
        <f t="shared" si="0"/>
        <v>917</v>
      </c>
    </row>
    <row r="13" spans="1:9" ht="12.75">
      <c r="A13" s="34"/>
      <c r="B13" s="71"/>
      <c r="C13" s="71"/>
      <c r="D13" s="71"/>
      <c r="E13" s="71"/>
      <c r="F13" s="71"/>
      <c r="G13" s="71"/>
      <c r="H13" s="71"/>
      <c r="I13" s="71"/>
    </row>
    <row r="14" spans="1:9" ht="12.75">
      <c r="A14" s="34" t="s">
        <v>28</v>
      </c>
      <c r="B14" s="71">
        <v>486</v>
      </c>
      <c r="C14" s="71">
        <v>1284</v>
      </c>
      <c r="D14" s="71">
        <v>683</v>
      </c>
      <c r="E14" s="71">
        <v>601</v>
      </c>
      <c r="F14" s="71">
        <v>6</v>
      </c>
      <c r="G14" s="71">
        <v>1495</v>
      </c>
      <c r="H14" s="71">
        <v>667</v>
      </c>
      <c r="I14" s="71">
        <f t="shared" si="0"/>
        <v>828</v>
      </c>
    </row>
    <row r="15" spans="1:9" ht="12.75">
      <c r="A15" s="34" t="s">
        <v>29</v>
      </c>
      <c r="B15" s="71">
        <v>792</v>
      </c>
      <c r="C15" s="71">
        <v>1303</v>
      </c>
      <c r="D15" s="71">
        <v>648</v>
      </c>
      <c r="E15" s="71">
        <v>655</v>
      </c>
      <c r="F15" s="71">
        <v>3</v>
      </c>
      <c r="G15" s="71">
        <v>1457</v>
      </c>
      <c r="H15" s="71">
        <v>660</v>
      </c>
      <c r="I15" s="71">
        <f t="shared" si="0"/>
        <v>797</v>
      </c>
    </row>
    <row r="16" spans="1:9" ht="12.75">
      <c r="A16" s="34" t="s">
        <v>30</v>
      </c>
      <c r="B16" s="71">
        <v>636</v>
      </c>
      <c r="C16" s="71">
        <v>1475</v>
      </c>
      <c r="D16" s="71">
        <v>753</v>
      </c>
      <c r="E16" s="71">
        <v>722</v>
      </c>
      <c r="F16" s="71">
        <v>3</v>
      </c>
      <c r="G16" s="71">
        <v>1329</v>
      </c>
      <c r="H16" s="71">
        <v>626</v>
      </c>
      <c r="I16" s="71">
        <f t="shared" si="0"/>
        <v>703</v>
      </c>
    </row>
    <row r="17" spans="1:9" ht="12.75">
      <c r="A17" s="34"/>
      <c r="B17" s="71"/>
      <c r="D17" s="71"/>
      <c r="E17" s="71"/>
      <c r="F17" s="71"/>
      <c r="G17" s="71"/>
      <c r="H17" s="71"/>
      <c r="I17" s="71"/>
    </row>
    <row r="18" spans="1:9" ht="12.75">
      <c r="A18" s="34" t="s">
        <v>32</v>
      </c>
      <c r="B18" s="71">
        <v>669</v>
      </c>
      <c r="C18" s="71">
        <v>1396</v>
      </c>
      <c r="D18" s="71">
        <v>728</v>
      </c>
      <c r="E18" s="71">
        <v>668</v>
      </c>
      <c r="F18" s="71">
        <v>2</v>
      </c>
      <c r="G18" s="71">
        <v>1301</v>
      </c>
      <c r="H18" s="71">
        <v>619</v>
      </c>
      <c r="I18" s="71">
        <f t="shared" si="0"/>
        <v>682</v>
      </c>
    </row>
    <row r="19" spans="1:9" ht="12.75">
      <c r="A19" s="34" t="s">
        <v>33</v>
      </c>
      <c r="B19" s="71">
        <v>852</v>
      </c>
      <c r="C19" s="71">
        <v>1472</v>
      </c>
      <c r="D19" s="71">
        <v>726</v>
      </c>
      <c r="E19" s="71">
        <v>746</v>
      </c>
      <c r="F19" s="71">
        <v>1</v>
      </c>
      <c r="G19" s="71">
        <v>1390</v>
      </c>
      <c r="H19" s="71">
        <v>651</v>
      </c>
      <c r="I19" s="71">
        <f t="shared" si="0"/>
        <v>739</v>
      </c>
    </row>
    <row r="20" spans="1:9" ht="12.75">
      <c r="A20" s="34" t="s">
        <v>34</v>
      </c>
      <c r="B20" s="71">
        <v>826</v>
      </c>
      <c r="C20" s="71">
        <v>1429</v>
      </c>
      <c r="D20" s="71">
        <v>700</v>
      </c>
      <c r="E20" s="71">
        <v>729</v>
      </c>
      <c r="F20" s="71">
        <v>1</v>
      </c>
      <c r="G20" s="71">
        <v>1310</v>
      </c>
      <c r="H20" s="71">
        <v>600</v>
      </c>
      <c r="I20" s="71">
        <f t="shared" si="0"/>
        <v>710</v>
      </c>
    </row>
    <row r="21" spans="1:9" ht="12.75">
      <c r="A21" s="34"/>
      <c r="B21" s="71"/>
      <c r="C21" s="71"/>
      <c r="D21" s="71"/>
      <c r="E21" s="71"/>
      <c r="F21" s="71"/>
      <c r="G21" s="71"/>
      <c r="H21" s="71"/>
      <c r="I21" s="71"/>
    </row>
    <row r="22" spans="1:9" ht="12.75">
      <c r="A22" s="34" t="s">
        <v>35</v>
      </c>
      <c r="B22" s="71">
        <v>472</v>
      </c>
      <c r="C22" s="71">
        <v>1342</v>
      </c>
      <c r="D22" s="71">
        <v>667</v>
      </c>
      <c r="E22" s="71">
        <v>675</v>
      </c>
      <c r="F22" s="71">
        <v>1</v>
      </c>
      <c r="G22" s="71">
        <v>1384</v>
      </c>
      <c r="H22" s="71">
        <v>619</v>
      </c>
      <c r="I22" s="71">
        <f t="shared" si="0"/>
        <v>765</v>
      </c>
    </row>
    <row r="23" spans="1:9" ht="12.75">
      <c r="A23" s="34" t="s">
        <v>36</v>
      </c>
      <c r="B23" s="71">
        <v>445</v>
      </c>
      <c r="C23" s="71">
        <v>1253</v>
      </c>
      <c r="D23" s="71">
        <v>636</v>
      </c>
      <c r="E23" s="71">
        <v>617</v>
      </c>
      <c r="F23" s="71">
        <v>4</v>
      </c>
      <c r="G23" s="71">
        <v>1453</v>
      </c>
      <c r="H23" s="71">
        <v>681</v>
      </c>
      <c r="I23" s="71">
        <f t="shared" si="0"/>
        <v>772</v>
      </c>
    </row>
    <row r="24" spans="1:9" ht="12.75">
      <c r="A24" s="34" t="s">
        <v>37</v>
      </c>
      <c r="B24" s="70">
        <v>865</v>
      </c>
      <c r="C24" s="71">
        <v>1305</v>
      </c>
      <c r="D24" s="71">
        <v>665</v>
      </c>
      <c r="E24" s="71">
        <v>640</v>
      </c>
      <c r="F24" s="71">
        <v>7</v>
      </c>
      <c r="G24" s="71">
        <v>1473</v>
      </c>
      <c r="H24" s="71">
        <v>640</v>
      </c>
      <c r="I24" s="71">
        <f t="shared" si="0"/>
        <v>833</v>
      </c>
    </row>
    <row r="25" spans="1:9" ht="12.75">
      <c r="A25" s="34"/>
      <c r="B25" s="70"/>
      <c r="C25" s="71"/>
      <c r="D25" s="71"/>
      <c r="E25" s="71"/>
      <c r="F25" s="71"/>
      <c r="G25" s="71"/>
      <c r="H25" s="71"/>
      <c r="I25" s="71"/>
    </row>
    <row r="26" spans="1:9" ht="12.75">
      <c r="A26" s="85" t="s">
        <v>38</v>
      </c>
      <c r="B26" s="72">
        <f>SUM(B10:B24)</f>
        <v>6976</v>
      </c>
      <c r="C26" s="72">
        <f>SUM(C10:C24)</f>
        <v>16179</v>
      </c>
      <c r="D26" s="72">
        <f aca="true" t="shared" si="1" ref="D26:I26">SUM(D10:D24)</f>
        <v>8233</v>
      </c>
      <c r="E26" s="72">
        <f t="shared" si="1"/>
        <v>7946</v>
      </c>
      <c r="F26" s="72">
        <f t="shared" si="1"/>
        <v>42</v>
      </c>
      <c r="G26" s="72">
        <f t="shared" si="1"/>
        <v>17374</v>
      </c>
      <c r="H26" s="72">
        <f t="shared" si="1"/>
        <v>8003</v>
      </c>
      <c r="I26" s="72">
        <f t="shared" si="1"/>
        <v>9371</v>
      </c>
    </row>
    <row r="27" spans="1:9" ht="12.75">
      <c r="A27" s="49"/>
      <c r="B27" s="5"/>
      <c r="C27" s="5"/>
      <c r="D27" s="5"/>
      <c r="E27" s="5"/>
      <c r="F27" s="5"/>
      <c r="G27" s="69"/>
      <c r="H27" s="5"/>
      <c r="I27" s="5"/>
    </row>
    <row r="28" spans="1:9" ht="12.75">
      <c r="A28" s="49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229"/>
      <c r="B30" s="229"/>
      <c r="C30" s="229"/>
      <c r="D30" s="229"/>
      <c r="E30" s="229"/>
      <c r="F30" s="229"/>
      <c r="G30" s="229"/>
      <c r="H30" s="229"/>
      <c r="I30" s="229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29" t="s">
        <v>40</v>
      </c>
      <c r="B32" s="229"/>
      <c r="C32" s="229"/>
      <c r="D32" s="229"/>
      <c r="E32" s="229"/>
      <c r="F32" s="229"/>
      <c r="G32" s="229"/>
      <c r="H32" s="229"/>
      <c r="I32" s="229"/>
    </row>
    <row r="33" spans="1:7" ht="7.5" customHeight="1">
      <c r="A33" s="25"/>
      <c r="B33" s="64"/>
      <c r="C33" s="67"/>
      <c r="D33" s="64"/>
      <c r="E33" s="67"/>
      <c r="F33" s="64"/>
      <c r="G33" s="68"/>
    </row>
    <row r="34" spans="1:9" ht="12.75">
      <c r="A34" s="53"/>
      <c r="B34" s="19"/>
      <c r="C34" s="227" t="s">
        <v>8</v>
      </c>
      <c r="D34" s="228"/>
      <c r="E34" s="234"/>
      <c r="F34" s="12" t="s">
        <v>23</v>
      </c>
      <c r="G34" s="227" t="s">
        <v>9</v>
      </c>
      <c r="H34" s="228"/>
      <c r="I34" s="228"/>
    </row>
    <row r="35" spans="1:10" ht="12.75">
      <c r="A35" s="3" t="s">
        <v>24</v>
      </c>
      <c r="B35" s="9" t="s">
        <v>15</v>
      </c>
      <c r="C35" s="9"/>
      <c r="D35" s="227" t="s">
        <v>19</v>
      </c>
      <c r="E35" s="234"/>
      <c r="F35" s="10"/>
      <c r="G35" s="9"/>
      <c r="H35" s="227" t="s">
        <v>19</v>
      </c>
      <c r="I35" s="228"/>
      <c r="J35" s="5"/>
    </row>
    <row r="36" spans="1:10" ht="12.75">
      <c r="A36" s="3"/>
      <c r="B36" s="9" t="s">
        <v>16</v>
      </c>
      <c r="C36" s="9" t="s">
        <v>18</v>
      </c>
      <c r="D36" s="7" t="s">
        <v>20</v>
      </c>
      <c r="E36" s="16" t="s">
        <v>22</v>
      </c>
      <c r="F36" s="9" t="s">
        <v>18</v>
      </c>
      <c r="G36" s="9" t="s">
        <v>18</v>
      </c>
      <c r="H36" s="7" t="s">
        <v>20</v>
      </c>
      <c r="I36" s="7" t="s">
        <v>22</v>
      </c>
      <c r="J36" s="5"/>
    </row>
    <row r="37" spans="1:10" ht="12.75">
      <c r="A37" s="13"/>
      <c r="B37" s="8" t="s">
        <v>17</v>
      </c>
      <c r="C37" s="8"/>
      <c r="D37" s="8" t="s">
        <v>21</v>
      </c>
      <c r="E37" s="17" t="s">
        <v>21</v>
      </c>
      <c r="F37" s="8"/>
      <c r="G37" s="8"/>
      <c r="H37" s="11" t="s">
        <v>21</v>
      </c>
      <c r="I37" s="18" t="s">
        <v>21</v>
      </c>
      <c r="J37" s="5"/>
    </row>
    <row r="38" spans="1:10" ht="12.75">
      <c r="A38" s="48"/>
      <c r="B38" s="24"/>
      <c r="C38" s="24"/>
      <c r="D38" s="24"/>
      <c r="E38" s="23"/>
      <c r="F38" s="24"/>
      <c r="G38" s="24"/>
      <c r="H38" s="24"/>
      <c r="I38" s="23"/>
      <c r="J38" s="5"/>
    </row>
    <row r="39" spans="1:9" ht="12.75">
      <c r="A39" s="34" t="s">
        <v>25</v>
      </c>
      <c r="B39" s="70">
        <v>433</v>
      </c>
      <c r="C39" s="71">
        <v>1936</v>
      </c>
      <c r="D39" s="71">
        <v>987</v>
      </c>
      <c r="E39" s="71">
        <f>SUM(C39-D39)</f>
        <v>949</v>
      </c>
      <c r="F39" s="71">
        <v>7</v>
      </c>
      <c r="G39" s="71">
        <v>2599</v>
      </c>
      <c r="H39" s="71">
        <v>1232</v>
      </c>
      <c r="I39" s="71">
        <f>SUM(G39-H39)</f>
        <v>1367</v>
      </c>
    </row>
    <row r="40" spans="1:9" ht="12.75">
      <c r="A40" s="34" t="s">
        <v>26</v>
      </c>
      <c r="B40" s="71">
        <v>527</v>
      </c>
      <c r="C40" s="71">
        <v>1795</v>
      </c>
      <c r="D40" s="71">
        <v>886</v>
      </c>
      <c r="E40" s="71">
        <f aca="true" t="shared" si="2" ref="E40:E53">SUM(C40-D40)</f>
        <v>909</v>
      </c>
      <c r="F40" s="71">
        <v>6</v>
      </c>
      <c r="G40" s="71">
        <v>2465</v>
      </c>
      <c r="H40" s="71">
        <v>1133</v>
      </c>
      <c r="I40" s="71">
        <f aca="true" t="shared" si="3" ref="I40:I53">SUM(G40-H40)</f>
        <v>1332</v>
      </c>
    </row>
    <row r="41" spans="1:9" ht="12.75">
      <c r="A41" s="34" t="s">
        <v>27</v>
      </c>
      <c r="B41" s="71">
        <v>743</v>
      </c>
      <c r="C41" s="71">
        <v>1924</v>
      </c>
      <c r="D41" s="71">
        <v>978</v>
      </c>
      <c r="E41" s="71">
        <f t="shared" si="2"/>
        <v>946</v>
      </c>
      <c r="F41" s="71">
        <v>5</v>
      </c>
      <c r="G41" s="71">
        <v>3060</v>
      </c>
      <c r="H41" s="71">
        <v>1357</v>
      </c>
      <c r="I41" s="71">
        <f t="shared" si="3"/>
        <v>1703</v>
      </c>
    </row>
    <row r="42" spans="1:9" ht="12.75">
      <c r="A42" s="34"/>
      <c r="C42" s="71"/>
      <c r="D42" s="71"/>
      <c r="E42" s="71"/>
      <c r="F42" s="71"/>
      <c r="G42" s="71"/>
      <c r="H42" s="71"/>
      <c r="I42" s="71"/>
    </row>
    <row r="43" spans="1:9" ht="12.75">
      <c r="A43" s="34" t="s">
        <v>28</v>
      </c>
      <c r="B43" s="71">
        <v>942</v>
      </c>
      <c r="C43" s="71">
        <v>1821</v>
      </c>
      <c r="D43" s="71">
        <v>955</v>
      </c>
      <c r="E43" s="71">
        <f t="shared" si="2"/>
        <v>866</v>
      </c>
      <c r="F43" s="71">
        <v>7</v>
      </c>
      <c r="G43" s="71">
        <v>2461</v>
      </c>
      <c r="H43" s="71">
        <v>1127</v>
      </c>
      <c r="I43" s="71">
        <f t="shared" si="3"/>
        <v>1334</v>
      </c>
    </row>
    <row r="44" spans="1:9" ht="12.75">
      <c r="A44" s="34" t="s">
        <v>29</v>
      </c>
      <c r="B44" s="71">
        <v>2583</v>
      </c>
      <c r="C44" s="71">
        <v>1903</v>
      </c>
      <c r="D44" s="71">
        <v>974</v>
      </c>
      <c r="E44" s="71">
        <f t="shared" si="2"/>
        <v>929</v>
      </c>
      <c r="F44" s="71">
        <v>9</v>
      </c>
      <c r="G44" s="71">
        <v>2473</v>
      </c>
      <c r="H44" s="71">
        <v>1152</v>
      </c>
      <c r="I44" s="71">
        <f t="shared" si="3"/>
        <v>1321</v>
      </c>
    </row>
    <row r="45" spans="1:9" ht="12.75">
      <c r="A45" s="34" t="s">
        <v>30</v>
      </c>
      <c r="B45" s="71">
        <v>1551</v>
      </c>
      <c r="C45" s="71">
        <v>1937</v>
      </c>
      <c r="D45" s="71">
        <v>978</v>
      </c>
      <c r="E45" s="71">
        <f t="shared" si="2"/>
        <v>959</v>
      </c>
      <c r="F45" s="71">
        <v>7</v>
      </c>
      <c r="G45" s="71">
        <v>2271</v>
      </c>
      <c r="H45" s="71">
        <v>1080</v>
      </c>
      <c r="I45" s="71">
        <f t="shared" si="3"/>
        <v>1191</v>
      </c>
    </row>
    <row r="46" spans="1:9" ht="12.75">
      <c r="A46" s="34"/>
      <c r="C46" s="71"/>
      <c r="D46" s="71"/>
      <c r="E46" s="71"/>
      <c r="F46" s="71"/>
      <c r="G46" s="71"/>
      <c r="H46" s="71"/>
      <c r="I46" s="71"/>
    </row>
    <row r="47" spans="1:9" ht="12.75">
      <c r="A47" s="34" t="s">
        <v>32</v>
      </c>
      <c r="B47" s="71">
        <v>1921</v>
      </c>
      <c r="C47" s="71">
        <v>2154</v>
      </c>
      <c r="D47" s="71">
        <v>1106</v>
      </c>
      <c r="E47" s="71">
        <f t="shared" si="2"/>
        <v>1048</v>
      </c>
      <c r="F47" s="71">
        <v>5</v>
      </c>
      <c r="G47" s="71">
        <v>2283</v>
      </c>
      <c r="H47" s="71">
        <v>1050</v>
      </c>
      <c r="I47" s="71">
        <f t="shared" si="3"/>
        <v>1233</v>
      </c>
    </row>
    <row r="48" spans="1:9" ht="12.75">
      <c r="A48" s="34" t="s">
        <v>33</v>
      </c>
      <c r="B48" s="71">
        <v>2303</v>
      </c>
      <c r="C48" s="71">
        <v>2098</v>
      </c>
      <c r="D48" s="71">
        <v>1050</v>
      </c>
      <c r="E48" s="71">
        <f t="shared" si="2"/>
        <v>1048</v>
      </c>
      <c r="F48" s="71">
        <v>7</v>
      </c>
      <c r="G48" s="71">
        <v>2313</v>
      </c>
      <c r="H48" s="71">
        <v>1103</v>
      </c>
      <c r="I48" s="71">
        <f t="shared" si="3"/>
        <v>1210</v>
      </c>
    </row>
    <row r="49" spans="1:9" ht="12.75">
      <c r="A49" s="34" t="s">
        <v>34</v>
      </c>
      <c r="B49" s="71">
        <v>2159</v>
      </c>
      <c r="C49" s="71">
        <v>1965</v>
      </c>
      <c r="D49" s="71">
        <v>1001</v>
      </c>
      <c r="E49" s="71">
        <f t="shared" si="2"/>
        <v>964</v>
      </c>
      <c r="F49" s="71">
        <v>6</v>
      </c>
      <c r="G49" s="71">
        <v>2238</v>
      </c>
      <c r="H49" s="71">
        <v>1070</v>
      </c>
      <c r="I49" s="71">
        <f t="shared" si="3"/>
        <v>1168</v>
      </c>
    </row>
    <row r="50" spans="1:9" ht="12.75">
      <c r="A50" s="34"/>
      <c r="C50" s="71"/>
      <c r="D50" s="71"/>
      <c r="E50" s="71"/>
      <c r="F50" s="71"/>
      <c r="G50" s="71"/>
      <c r="H50" s="71"/>
      <c r="I50" s="71"/>
    </row>
    <row r="51" spans="1:9" ht="12.75">
      <c r="A51" s="34" t="s">
        <v>35</v>
      </c>
      <c r="B51" s="71">
        <v>1111</v>
      </c>
      <c r="C51" s="71">
        <v>1865</v>
      </c>
      <c r="D51" s="71">
        <v>989</v>
      </c>
      <c r="E51" s="71">
        <f t="shared" si="2"/>
        <v>876</v>
      </c>
      <c r="F51" s="71">
        <v>7</v>
      </c>
      <c r="G51" s="71">
        <v>2421</v>
      </c>
      <c r="H51" s="71">
        <v>1131</v>
      </c>
      <c r="I51" s="71">
        <f t="shared" si="3"/>
        <v>1290</v>
      </c>
    </row>
    <row r="52" spans="1:9" ht="12.75">
      <c r="A52" s="34" t="s">
        <v>36</v>
      </c>
      <c r="B52" s="71">
        <v>900</v>
      </c>
      <c r="C52" s="71">
        <v>1829</v>
      </c>
      <c r="D52" s="71">
        <v>921</v>
      </c>
      <c r="E52" s="71">
        <f t="shared" si="2"/>
        <v>908</v>
      </c>
      <c r="F52" s="71">
        <v>11</v>
      </c>
      <c r="G52" s="71">
        <v>2478</v>
      </c>
      <c r="H52" s="71">
        <v>1123</v>
      </c>
      <c r="I52" s="71">
        <f t="shared" si="3"/>
        <v>1355</v>
      </c>
    </row>
    <row r="53" spans="1:9" ht="12.75">
      <c r="A53" s="34" t="s">
        <v>37</v>
      </c>
      <c r="B53" s="70">
        <v>1958</v>
      </c>
      <c r="C53" s="71">
        <v>1800</v>
      </c>
      <c r="D53" s="71">
        <v>954</v>
      </c>
      <c r="E53" s="71">
        <f t="shared" si="2"/>
        <v>846</v>
      </c>
      <c r="F53" s="71">
        <v>3</v>
      </c>
      <c r="G53" s="71">
        <v>2607</v>
      </c>
      <c r="H53" s="71">
        <v>1202</v>
      </c>
      <c r="I53" s="71">
        <f t="shared" si="3"/>
        <v>1405</v>
      </c>
    </row>
    <row r="54" spans="1:9" ht="12.75">
      <c r="A54" s="34"/>
      <c r="C54" s="71"/>
      <c r="D54" s="71"/>
      <c r="E54" s="71"/>
      <c r="F54" s="71"/>
      <c r="G54" s="71"/>
      <c r="H54" s="71"/>
      <c r="I54" s="71"/>
    </row>
    <row r="55" spans="1:9" ht="12.75">
      <c r="A55" s="85" t="s">
        <v>38</v>
      </c>
      <c r="B55" s="72">
        <f>SUM(B39:B53)</f>
        <v>17131</v>
      </c>
      <c r="C55" s="72">
        <f aca="true" t="shared" si="4" ref="C55:I55">SUM(C39:C53)</f>
        <v>23027</v>
      </c>
      <c r="D55" s="72">
        <f t="shared" si="4"/>
        <v>11779</v>
      </c>
      <c r="E55" s="72">
        <f t="shared" si="4"/>
        <v>11248</v>
      </c>
      <c r="F55" s="72">
        <f t="shared" si="4"/>
        <v>80</v>
      </c>
      <c r="G55" s="72">
        <f t="shared" si="4"/>
        <v>29669</v>
      </c>
      <c r="H55" s="72">
        <f t="shared" si="4"/>
        <v>13760</v>
      </c>
      <c r="I55" s="72">
        <f t="shared" si="4"/>
        <v>15909</v>
      </c>
    </row>
    <row r="56" ht="12.75">
      <c r="F56" s="80"/>
    </row>
  </sheetData>
  <mergeCells count="12">
    <mergeCell ref="D35:E35"/>
    <mergeCell ref="H35:I35"/>
    <mergeCell ref="A3:I3"/>
    <mergeCell ref="A32:I32"/>
    <mergeCell ref="A30:I30"/>
    <mergeCell ref="C34:E34"/>
    <mergeCell ref="G34:I34"/>
    <mergeCell ref="A1:I1"/>
    <mergeCell ref="D6:E6"/>
    <mergeCell ref="C5:E5"/>
    <mergeCell ref="G5:I5"/>
    <mergeCell ref="H6:I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3.00390625" style="0" bestFit="1" customWidth="1"/>
    <col min="4" max="4" width="8.28125" style="0" customWidth="1"/>
    <col min="5" max="5" width="9.8515625" style="0" bestFit="1" customWidth="1"/>
    <col min="7" max="7" width="13.57421875" style="0" customWidth="1"/>
    <col min="8" max="8" width="16.8515625" style="0" customWidth="1"/>
    <col min="9" max="9" width="7.00390625" style="0" customWidth="1"/>
    <col min="10" max="10" width="9.8515625" style="0" bestFit="1" customWidth="1"/>
    <col min="11" max="11" width="7.57421875" style="0" customWidth="1"/>
    <col min="12" max="12" width="10.00390625" style="0" customWidth="1"/>
    <col min="13" max="13" width="11.7109375" style="0" bestFit="1" customWidth="1"/>
    <col min="14" max="14" width="13.8515625" style="0" customWidth="1"/>
  </cols>
  <sheetData>
    <row r="1" ht="12.75">
      <c r="A1" s="1" t="s">
        <v>170</v>
      </c>
    </row>
    <row r="2" ht="12.75">
      <c r="A2" s="1" t="s">
        <v>41</v>
      </c>
    </row>
    <row r="3" ht="12.75">
      <c r="A3" s="1"/>
    </row>
    <row r="4" spans="1:15" ht="12.75">
      <c r="A4" s="229" t="s">
        <v>31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7" ht="7.5" customHeight="1">
      <c r="A5" s="25"/>
      <c r="B5" s="25"/>
      <c r="C5" s="25"/>
      <c r="D5" s="25"/>
      <c r="E5" s="25"/>
      <c r="F5" s="25"/>
      <c r="G5" s="25"/>
    </row>
    <row r="6" spans="1:15" ht="12.75">
      <c r="A6" s="35"/>
      <c r="B6" s="35"/>
      <c r="C6" s="21"/>
      <c r="D6" s="15" t="s">
        <v>39</v>
      </c>
      <c r="E6" s="14"/>
      <c r="F6" s="35"/>
      <c r="G6" s="35"/>
      <c r="H6" s="35"/>
      <c r="I6" s="14"/>
      <c r="J6" s="14"/>
      <c r="K6" s="35"/>
      <c r="L6" s="35"/>
      <c r="M6" s="35"/>
      <c r="N6" s="242" t="s">
        <v>52</v>
      </c>
      <c r="O6" s="243"/>
    </row>
    <row r="7" spans="3:15" ht="12.75">
      <c r="C7" s="10" t="s">
        <v>122</v>
      </c>
      <c r="D7" s="10" t="s">
        <v>16</v>
      </c>
      <c r="E7" s="235" t="s">
        <v>8</v>
      </c>
      <c r="F7" s="236"/>
      <c r="G7" s="236"/>
      <c r="H7" s="241"/>
      <c r="I7" s="9" t="s">
        <v>47</v>
      </c>
      <c r="J7" s="235" t="s">
        <v>9</v>
      </c>
      <c r="K7" s="236"/>
      <c r="L7" s="236"/>
      <c r="M7" s="241"/>
      <c r="N7" s="235" t="s">
        <v>10</v>
      </c>
      <c r="O7" s="236"/>
    </row>
    <row r="8" spans="1:15" ht="12.75">
      <c r="A8" s="24" t="s">
        <v>60</v>
      </c>
      <c r="B8" s="6"/>
      <c r="C8" s="10" t="s">
        <v>123</v>
      </c>
      <c r="D8" s="11" t="s">
        <v>17</v>
      </c>
      <c r="E8" s="20"/>
      <c r="F8" s="6"/>
      <c r="G8" s="6"/>
      <c r="H8" s="6"/>
      <c r="I8" s="8" t="s">
        <v>48</v>
      </c>
      <c r="J8" s="20"/>
      <c r="K8" s="6"/>
      <c r="L8" s="6"/>
      <c r="M8" s="6"/>
      <c r="N8" s="238" t="s">
        <v>11</v>
      </c>
      <c r="O8" s="239"/>
    </row>
    <row r="9" spans="3:15" ht="12.75">
      <c r="C9" s="10" t="s">
        <v>124</v>
      </c>
      <c r="D9" s="10"/>
      <c r="E9" s="19"/>
      <c r="F9" s="19" t="s">
        <v>42</v>
      </c>
      <c r="G9" s="227" t="s">
        <v>143</v>
      </c>
      <c r="H9" s="234"/>
      <c r="I9" s="9"/>
      <c r="J9" s="9"/>
      <c r="K9" s="19" t="s">
        <v>1</v>
      </c>
      <c r="L9" s="15" t="s">
        <v>49</v>
      </c>
      <c r="M9" s="9" t="s">
        <v>126</v>
      </c>
      <c r="N9" s="9"/>
      <c r="O9" s="19" t="s">
        <v>42</v>
      </c>
    </row>
    <row r="10" spans="1:15" ht="12.75">
      <c r="A10" s="3"/>
      <c r="C10" s="10" t="s">
        <v>125</v>
      </c>
      <c r="D10" s="10" t="s">
        <v>0</v>
      </c>
      <c r="E10" s="9" t="s">
        <v>0</v>
      </c>
      <c r="F10" s="9" t="s">
        <v>43</v>
      </c>
      <c r="G10" s="9" t="s">
        <v>0</v>
      </c>
      <c r="H10" s="15" t="s">
        <v>1</v>
      </c>
      <c r="I10" s="9" t="s">
        <v>0</v>
      </c>
      <c r="J10" s="9" t="s">
        <v>0</v>
      </c>
      <c r="K10" s="9" t="s">
        <v>43</v>
      </c>
      <c r="L10" s="10" t="s">
        <v>50</v>
      </c>
      <c r="M10" s="9" t="s">
        <v>127</v>
      </c>
      <c r="N10" s="9" t="s">
        <v>0</v>
      </c>
      <c r="O10" s="9" t="s">
        <v>43</v>
      </c>
    </row>
    <row r="11" spans="3:15" ht="12.75">
      <c r="C11" s="55"/>
      <c r="D11" s="10"/>
      <c r="E11" s="9"/>
      <c r="F11" s="9" t="s">
        <v>44</v>
      </c>
      <c r="G11" s="9"/>
      <c r="H11" s="10" t="s">
        <v>45</v>
      </c>
      <c r="I11" s="9"/>
      <c r="J11" s="9"/>
      <c r="K11" s="7" t="s">
        <v>44</v>
      </c>
      <c r="L11" s="16" t="s">
        <v>51</v>
      </c>
      <c r="M11" s="7" t="s">
        <v>119</v>
      </c>
      <c r="N11" s="9"/>
      <c r="O11" s="9" t="s">
        <v>44</v>
      </c>
    </row>
    <row r="12" spans="1:15" ht="12.75">
      <c r="A12" s="6"/>
      <c r="B12" s="6"/>
      <c r="C12" s="22"/>
      <c r="D12" s="11"/>
      <c r="E12" s="8"/>
      <c r="F12" s="8"/>
      <c r="G12" s="8"/>
      <c r="H12" s="11" t="s">
        <v>46</v>
      </c>
      <c r="I12" s="8"/>
      <c r="J12" s="8"/>
      <c r="K12" s="8"/>
      <c r="L12" s="11"/>
      <c r="M12" s="8"/>
      <c r="N12" s="8"/>
      <c r="O12" s="8"/>
    </row>
    <row r="13" ht="12.75">
      <c r="A13" s="48"/>
    </row>
    <row r="14" spans="1:15" ht="12.75">
      <c r="A14" s="34" t="s">
        <v>53</v>
      </c>
      <c r="C14" s="73">
        <v>236476</v>
      </c>
      <c r="D14" s="73">
        <v>879</v>
      </c>
      <c r="E14" s="73">
        <v>2406</v>
      </c>
      <c r="F14" s="63">
        <f>SUM(E14/C14)*1000</f>
        <v>10.17439401884335</v>
      </c>
      <c r="G14" s="73">
        <v>861</v>
      </c>
      <c r="H14" s="63">
        <f>SUM(G14/E14)*1000</f>
        <v>357.85536159601</v>
      </c>
      <c r="I14" s="73">
        <v>6</v>
      </c>
      <c r="J14" s="73">
        <v>2126</v>
      </c>
      <c r="K14" s="63">
        <f>SUM(J14/C14)*1000</f>
        <v>8.990341514572304</v>
      </c>
      <c r="L14">
        <v>16</v>
      </c>
      <c r="M14">
        <v>10</v>
      </c>
      <c r="N14" s="78">
        <f>SUM(E14-J14)</f>
        <v>280</v>
      </c>
      <c r="O14" s="63">
        <f>SUM(N14/C14)*1000</f>
        <v>1.1840525042710466</v>
      </c>
    </row>
    <row r="15" spans="1:15" ht="12.75">
      <c r="A15" s="34" t="s">
        <v>54</v>
      </c>
      <c r="C15" s="73">
        <v>246013</v>
      </c>
      <c r="D15" s="73">
        <v>1190</v>
      </c>
      <c r="E15" s="73">
        <v>2478</v>
      </c>
      <c r="F15" s="63">
        <f aca="true" t="shared" si="0" ref="F15:F22">SUM(E15/C15)*1000</f>
        <v>10.072638437806132</v>
      </c>
      <c r="G15" s="73">
        <v>830</v>
      </c>
      <c r="H15" s="63">
        <f aca="true" t="shared" si="1" ref="H15:H22">SUM(G15/E15)*1000</f>
        <v>334.9475383373688</v>
      </c>
      <c r="I15" s="73">
        <v>3</v>
      </c>
      <c r="J15" s="73">
        <v>2501</v>
      </c>
      <c r="K15" s="63">
        <f aca="true" t="shared" si="2" ref="K15:K22">SUM(J15/C15)*1000</f>
        <v>10.166129432184478</v>
      </c>
      <c r="L15">
        <v>13</v>
      </c>
      <c r="M15">
        <v>6</v>
      </c>
      <c r="N15" s="78">
        <f aca="true" t="shared" si="3" ref="N15:N22">SUM(E15-J15)</f>
        <v>-23</v>
      </c>
      <c r="O15" s="63">
        <f aca="true" t="shared" si="4" ref="O15:O22">SUM(N15/C15)*1000</f>
        <v>-0.09349099437834586</v>
      </c>
    </row>
    <row r="16" spans="1:15" ht="12.75">
      <c r="A16" s="34" t="s">
        <v>55</v>
      </c>
      <c r="C16" s="73">
        <v>247903</v>
      </c>
      <c r="D16" s="73">
        <v>871</v>
      </c>
      <c r="E16" s="73">
        <v>2223</v>
      </c>
      <c r="F16" s="63">
        <f t="shared" si="0"/>
        <v>8.967217016333</v>
      </c>
      <c r="G16" s="73">
        <v>724</v>
      </c>
      <c r="H16" s="63">
        <f t="shared" si="1"/>
        <v>325.68600989653623</v>
      </c>
      <c r="I16" s="73">
        <v>6</v>
      </c>
      <c r="J16" s="73">
        <v>2291</v>
      </c>
      <c r="K16" s="63">
        <f t="shared" si="2"/>
        <v>9.241517851740397</v>
      </c>
      <c r="L16">
        <v>5</v>
      </c>
      <c r="M16">
        <v>5</v>
      </c>
      <c r="N16" s="78">
        <f t="shared" si="3"/>
        <v>-68</v>
      </c>
      <c r="O16" s="63">
        <f t="shared" si="4"/>
        <v>-0.27430083540739725</v>
      </c>
    </row>
    <row r="17" spans="1:15" ht="12.75">
      <c r="A17" s="34" t="s">
        <v>56</v>
      </c>
      <c r="C17" s="73">
        <v>282899</v>
      </c>
      <c r="D17" s="73">
        <v>1473</v>
      </c>
      <c r="E17" s="73">
        <v>2643</v>
      </c>
      <c r="F17" s="63">
        <f t="shared" si="0"/>
        <v>9.342556884259047</v>
      </c>
      <c r="G17" s="73">
        <v>899</v>
      </c>
      <c r="H17" s="63">
        <f t="shared" si="1"/>
        <v>340.1437760121074</v>
      </c>
      <c r="I17" s="73">
        <v>6</v>
      </c>
      <c r="J17" s="73">
        <v>2978</v>
      </c>
      <c r="K17" s="63">
        <f t="shared" si="2"/>
        <v>10.526725085631268</v>
      </c>
      <c r="L17">
        <v>12</v>
      </c>
      <c r="M17">
        <v>4</v>
      </c>
      <c r="N17" s="78">
        <f t="shared" si="3"/>
        <v>-335</v>
      </c>
      <c r="O17" s="63">
        <f t="shared" si="4"/>
        <v>-1.1841682013722212</v>
      </c>
    </row>
    <row r="18" spans="1:15" ht="12.75">
      <c r="A18" s="34" t="s">
        <v>57</v>
      </c>
      <c r="C18" s="73">
        <v>407442</v>
      </c>
      <c r="D18" s="73">
        <v>1259</v>
      </c>
      <c r="E18" s="73">
        <v>3339</v>
      </c>
      <c r="F18" s="63">
        <f t="shared" si="0"/>
        <v>8.195031440057727</v>
      </c>
      <c r="G18" s="73">
        <v>972</v>
      </c>
      <c r="H18" s="63">
        <f t="shared" si="1"/>
        <v>291.10512129380055</v>
      </c>
      <c r="I18" s="73">
        <v>8</v>
      </c>
      <c r="J18" s="73">
        <v>4498</v>
      </c>
      <c r="K18" s="63">
        <f t="shared" si="2"/>
        <v>11.039608091458417</v>
      </c>
      <c r="L18">
        <v>8</v>
      </c>
      <c r="M18">
        <v>4</v>
      </c>
      <c r="N18" s="78">
        <f t="shared" si="3"/>
        <v>-1159</v>
      </c>
      <c r="O18" s="63">
        <f t="shared" si="4"/>
        <v>-2.84457665140069</v>
      </c>
    </row>
    <row r="19" spans="1:15" ht="12.75">
      <c r="A19" s="34" t="s">
        <v>58</v>
      </c>
      <c r="C19" s="73">
        <v>118939</v>
      </c>
      <c r="D19" s="73">
        <v>601</v>
      </c>
      <c r="E19" s="73">
        <v>1063</v>
      </c>
      <c r="F19" s="63">
        <f t="shared" si="0"/>
        <v>8.937354442193056</v>
      </c>
      <c r="G19" s="73">
        <v>306</v>
      </c>
      <c r="H19" s="63">
        <f t="shared" si="1"/>
        <v>287.8645343367827</v>
      </c>
      <c r="I19" s="73">
        <v>4</v>
      </c>
      <c r="J19" s="73">
        <v>967</v>
      </c>
      <c r="K19" s="63">
        <f t="shared" si="2"/>
        <v>8.130218010913158</v>
      </c>
      <c r="L19">
        <v>4</v>
      </c>
      <c r="M19">
        <v>2</v>
      </c>
      <c r="N19" s="78">
        <f t="shared" si="3"/>
        <v>96</v>
      </c>
      <c r="O19" s="63">
        <f t="shared" si="4"/>
        <v>0.8071364312798998</v>
      </c>
    </row>
    <row r="20" spans="1:15" ht="12.75">
      <c r="A20" s="34" t="s">
        <v>59</v>
      </c>
      <c r="C20" s="73">
        <v>199783</v>
      </c>
      <c r="D20" s="73">
        <v>703</v>
      </c>
      <c r="E20" s="73">
        <v>2027</v>
      </c>
      <c r="F20" s="63">
        <f t="shared" si="0"/>
        <v>10.14600841913476</v>
      </c>
      <c r="G20" s="73">
        <v>597</v>
      </c>
      <c r="H20" s="63">
        <f t="shared" si="1"/>
        <v>294.52392698569315</v>
      </c>
      <c r="I20" s="73">
        <v>9</v>
      </c>
      <c r="J20" s="73">
        <v>2013</v>
      </c>
      <c r="K20" s="63">
        <f t="shared" si="2"/>
        <v>10.075932386639504</v>
      </c>
      <c r="L20">
        <v>16</v>
      </c>
      <c r="M20">
        <v>5</v>
      </c>
      <c r="N20" s="78">
        <f t="shared" si="3"/>
        <v>14</v>
      </c>
      <c r="O20" s="63">
        <f t="shared" si="4"/>
        <v>0.07007603249525735</v>
      </c>
    </row>
    <row r="21" spans="1:15" ht="12.75">
      <c r="A21" s="34"/>
      <c r="C21" s="73"/>
      <c r="F21" s="63"/>
      <c r="H21" s="63"/>
      <c r="K21" s="63"/>
      <c r="O21" s="63"/>
    </row>
    <row r="22" spans="1:15" ht="12.75">
      <c r="A22" s="85" t="s">
        <v>18</v>
      </c>
      <c r="C22" s="77">
        <f>SUM(C14:C21)</f>
        <v>1739455</v>
      </c>
      <c r="D22" s="75">
        <f>SUM(D14:D20)</f>
        <v>6976</v>
      </c>
      <c r="E22" s="75">
        <f>SUM(E14:E20)</f>
        <v>16179</v>
      </c>
      <c r="F22" s="76">
        <f t="shared" si="0"/>
        <v>9.301189165571977</v>
      </c>
      <c r="G22" s="75">
        <f>SUM(G14:G20)</f>
        <v>5189</v>
      </c>
      <c r="H22" s="76">
        <f t="shared" si="1"/>
        <v>320.7243958217442</v>
      </c>
      <c r="I22" s="75">
        <f>SUM(I14:I20)</f>
        <v>42</v>
      </c>
      <c r="J22" s="75">
        <f>SUM(J14:J20)</f>
        <v>17374</v>
      </c>
      <c r="K22" s="76">
        <f t="shared" si="2"/>
        <v>9.988185954796187</v>
      </c>
      <c r="L22" s="75">
        <f>SUM(L14:L20)</f>
        <v>74</v>
      </c>
      <c r="M22" s="75">
        <f>SUM(M14:M20)</f>
        <v>36</v>
      </c>
      <c r="N22" s="79">
        <f t="shared" si="3"/>
        <v>-1195</v>
      </c>
      <c r="O22" s="76">
        <f t="shared" si="4"/>
        <v>-0.686996789224211</v>
      </c>
    </row>
    <row r="23" spans="1:3" ht="12.75">
      <c r="A23" s="1"/>
      <c r="C23" s="73"/>
    </row>
    <row r="24" ht="12.75">
      <c r="A24" s="1"/>
    </row>
    <row r="25" ht="12.75">
      <c r="A25" s="1"/>
    </row>
    <row r="26" spans="1:15" ht="12.75">
      <c r="A26" s="229" t="s">
        <v>40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</row>
    <row r="27" spans="1:7" ht="7.5" customHeight="1">
      <c r="A27" s="60"/>
      <c r="B27" s="25"/>
      <c r="C27" s="25"/>
      <c r="D27" s="25"/>
      <c r="E27" s="25"/>
      <c r="F27" s="25"/>
      <c r="G27" s="66"/>
    </row>
    <row r="28" spans="1:15" ht="12.75">
      <c r="A28" s="48"/>
      <c r="B28" s="35"/>
      <c r="C28" s="21"/>
      <c r="D28" s="15" t="s">
        <v>39</v>
      </c>
      <c r="E28" s="14"/>
      <c r="F28" s="35"/>
      <c r="G28" s="35"/>
      <c r="H28" s="35"/>
      <c r="I28" s="14"/>
      <c r="J28" s="14"/>
      <c r="K28" s="35"/>
      <c r="L28" s="35"/>
      <c r="M28" s="35"/>
      <c r="N28" s="242" t="s">
        <v>52</v>
      </c>
      <c r="O28" s="243"/>
    </row>
    <row r="29" spans="1:15" ht="12.75">
      <c r="A29" s="34"/>
      <c r="C29" s="10" t="s">
        <v>122</v>
      </c>
      <c r="D29" s="10" t="s">
        <v>16</v>
      </c>
      <c r="E29" s="235" t="s">
        <v>8</v>
      </c>
      <c r="F29" s="236"/>
      <c r="G29" s="236"/>
      <c r="H29" s="241"/>
      <c r="I29" s="9" t="s">
        <v>47</v>
      </c>
      <c r="J29" s="235" t="s">
        <v>9</v>
      </c>
      <c r="K29" s="236"/>
      <c r="L29" s="236"/>
      <c r="M29" s="241"/>
      <c r="N29" s="235" t="s">
        <v>10</v>
      </c>
      <c r="O29" s="236"/>
    </row>
    <row r="30" spans="1:15" ht="12.75">
      <c r="A30" s="50" t="s">
        <v>65</v>
      </c>
      <c r="B30" s="6"/>
      <c r="C30" s="10" t="s">
        <v>123</v>
      </c>
      <c r="D30" s="11" t="s">
        <v>17</v>
      </c>
      <c r="E30" s="20"/>
      <c r="F30" s="6"/>
      <c r="G30" s="6"/>
      <c r="H30" s="6"/>
      <c r="I30" s="8" t="s">
        <v>48</v>
      </c>
      <c r="J30" s="20"/>
      <c r="K30" s="6"/>
      <c r="L30" s="6"/>
      <c r="M30" s="6"/>
      <c r="N30" s="238" t="s">
        <v>11</v>
      </c>
      <c r="O30" s="239"/>
    </row>
    <row r="31" spans="1:15" ht="12.75">
      <c r="A31" s="34"/>
      <c r="C31" s="10" t="s">
        <v>124</v>
      </c>
      <c r="D31" s="9"/>
      <c r="E31" s="15"/>
      <c r="F31" s="51" t="s">
        <v>42</v>
      </c>
      <c r="G31" s="227" t="s">
        <v>143</v>
      </c>
      <c r="H31" s="234"/>
      <c r="I31" s="9"/>
      <c r="J31" s="9"/>
      <c r="K31" s="19" t="s">
        <v>1</v>
      </c>
      <c r="L31" s="15" t="s">
        <v>49</v>
      </c>
      <c r="M31" s="9" t="s">
        <v>126</v>
      </c>
      <c r="N31" s="9"/>
      <c r="O31" s="19" t="s">
        <v>42</v>
      </c>
    </row>
    <row r="32" spans="1:15" ht="12.75">
      <c r="A32" s="3" t="s">
        <v>79</v>
      </c>
      <c r="C32" s="10" t="s">
        <v>125</v>
      </c>
      <c r="D32" s="9" t="s">
        <v>0</v>
      </c>
      <c r="E32" s="10" t="s">
        <v>0</v>
      </c>
      <c r="F32" s="24" t="s">
        <v>43</v>
      </c>
      <c r="G32" s="9" t="s">
        <v>0</v>
      </c>
      <c r="H32" s="15" t="s">
        <v>1</v>
      </c>
      <c r="I32" s="9" t="s">
        <v>0</v>
      </c>
      <c r="J32" s="9" t="s">
        <v>0</v>
      </c>
      <c r="K32" s="9" t="s">
        <v>43</v>
      </c>
      <c r="L32" s="10" t="s">
        <v>50</v>
      </c>
      <c r="M32" s="9" t="s">
        <v>127</v>
      </c>
      <c r="N32" s="9" t="s">
        <v>0</v>
      </c>
      <c r="O32" s="9" t="s">
        <v>43</v>
      </c>
    </row>
    <row r="33" spans="1:15" ht="12.75">
      <c r="A33" s="34"/>
      <c r="B33" s="64">
        <f>SUM(B29-B31)</f>
        <v>0</v>
      </c>
      <c r="C33" s="67"/>
      <c r="D33" s="9"/>
      <c r="E33" s="10"/>
      <c r="F33" s="64"/>
      <c r="G33" s="9"/>
      <c r="H33" s="10" t="s">
        <v>45</v>
      </c>
      <c r="I33" s="9"/>
      <c r="J33" s="9"/>
      <c r="K33" s="7" t="s">
        <v>44</v>
      </c>
      <c r="L33" s="16" t="s">
        <v>51</v>
      </c>
      <c r="M33" s="7" t="s">
        <v>119</v>
      </c>
      <c r="N33" s="9"/>
      <c r="O33" s="9" t="s">
        <v>44</v>
      </c>
    </row>
    <row r="34" spans="1:15" ht="12.75">
      <c r="A34" s="6"/>
      <c r="B34" s="6"/>
      <c r="C34" s="22"/>
      <c r="D34" s="8"/>
      <c r="E34" s="11"/>
      <c r="F34" s="13"/>
      <c r="G34" s="8"/>
      <c r="H34" s="11" t="s">
        <v>46</v>
      </c>
      <c r="I34" s="8"/>
      <c r="J34" s="8"/>
      <c r="K34" s="8"/>
      <c r="L34" s="11"/>
      <c r="M34" s="8"/>
      <c r="N34" s="8"/>
      <c r="O34" s="8"/>
    </row>
    <row r="35" ht="12.75">
      <c r="A35" s="48"/>
    </row>
    <row r="36" spans="1:15" ht="12.75">
      <c r="A36" s="34" t="s">
        <v>61</v>
      </c>
      <c r="C36" s="73">
        <v>85956</v>
      </c>
      <c r="D36" s="73">
        <v>428</v>
      </c>
      <c r="E36" s="73">
        <v>775</v>
      </c>
      <c r="F36" s="63">
        <f>SUM(E36/C36)*1000</f>
        <v>9.01624086742054</v>
      </c>
      <c r="G36" s="73">
        <v>300</v>
      </c>
      <c r="H36" s="63">
        <f>SUM(G36/E36)*1000</f>
        <v>387.09677419354836</v>
      </c>
      <c r="I36" s="73">
        <v>3</v>
      </c>
      <c r="J36" s="73">
        <v>965</v>
      </c>
      <c r="K36" s="63">
        <f aca="true" t="shared" si="5" ref="K36:K60">SUM(J36/C36)*1000</f>
        <v>11.226674112336543</v>
      </c>
      <c r="L36" s="73">
        <v>8</v>
      </c>
      <c r="M36" s="73">
        <v>3</v>
      </c>
      <c r="N36" s="78">
        <f aca="true" t="shared" si="6" ref="N36:N60">SUM(E36-J36)</f>
        <v>-190</v>
      </c>
      <c r="O36" s="63">
        <f aca="true" t="shared" si="7" ref="O36:O60">SUM(N36/C36)*1000</f>
        <v>-2.2104332449160036</v>
      </c>
    </row>
    <row r="37" spans="1:15" ht="12.75">
      <c r="A37" s="34" t="s">
        <v>62</v>
      </c>
      <c r="C37" s="73">
        <v>233631</v>
      </c>
      <c r="D37" s="73">
        <v>1044</v>
      </c>
      <c r="E37" s="73">
        <v>2093</v>
      </c>
      <c r="F37" s="63">
        <f>SUM(E37/C37)*1000</f>
        <v>8.95857142245678</v>
      </c>
      <c r="G37" s="73">
        <v>737</v>
      </c>
      <c r="H37" s="63">
        <f>SUM(G37/E37)*1000</f>
        <v>352.1261347348304</v>
      </c>
      <c r="I37" s="73">
        <v>8</v>
      </c>
      <c r="J37" s="73">
        <v>2409</v>
      </c>
      <c r="K37" s="63">
        <f t="shared" si="5"/>
        <v>10.311131656329852</v>
      </c>
      <c r="L37" s="73">
        <v>6</v>
      </c>
      <c r="M37" s="73">
        <v>3</v>
      </c>
      <c r="N37" s="78">
        <f t="shared" si="6"/>
        <v>-316</v>
      </c>
      <c r="O37" s="63">
        <f t="shared" si="7"/>
        <v>-1.3525602338730733</v>
      </c>
    </row>
    <row r="38" spans="1:15" ht="12.75">
      <c r="A38" s="34" t="s">
        <v>63</v>
      </c>
      <c r="C38" s="73">
        <v>211967</v>
      </c>
      <c r="D38" s="73">
        <v>1132</v>
      </c>
      <c r="E38" s="73">
        <v>1793</v>
      </c>
      <c r="F38" s="63">
        <f>SUM(E38/C38)*1000</f>
        <v>8.458863879754867</v>
      </c>
      <c r="G38" s="73">
        <v>646</v>
      </c>
      <c r="H38" s="63">
        <f>SUM(G38/E38)*1000</f>
        <v>360.2900167317345</v>
      </c>
      <c r="I38" s="73">
        <v>6</v>
      </c>
      <c r="J38" s="73">
        <v>2567</v>
      </c>
      <c r="K38" s="63">
        <f t="shared" si="5"/>
        <v>12.110375671684745</v>
      </c>
      <c r="L38" s="73">
        <v>3</v>
      </c>
      <c r="M38" s="73">
        <v>3</v>
      </c>
      <c r="N38" s="78">
        <f t="shared" si="6"/>
        <v>-774</v>
      </c>
      <c r="O38" s="63">
        <f t="shared" si="7"/>
        <v>-3.651511791929876</v>
      </c>
    </row>
    <row r="39" spans="1:15" ht="12.75">
      <c r="A39" s="34" t="s">
        <v>64</v>
      </c>
      <c r="C39" s="73">
        <v>78312</v>
      </c>
      <c r="D39" s="73">
        <v>389</v>
      </c>
      <c r="E39" s="73">
        <v>658</v>
      </c>
      <c r="F39" s="63">
        <f>SUM(E39/C39)*1000</f>
        <v>8.40228828276637</v>
      </c>
      <c r="G39" s="73">
        <v>241</v>
      </c>
      <c r="H39" s="63">
        <f>SUM(G39/E39)*1000</f>
        <v>366.2613981762918</v>
      </c>
      <c r="I39" s="73">
        <v>1</v>
      </c>
      <c r="J39" s="73">
        <v>925</v>
      </c>
      <c r="K39" s="63">
        <f t="shared" si="5"/>
        <v>11.81172744917765</v>
      </c>
      <c r="L39" s="182">
        <v>6</v>
      </c>
      <c r="M39" s="182">
        <v>2</v>
      </c>
      <c r="N39" s="78">
        <f t="shared" si="6"/>
        <v>-267</v>
      </c>
      <c r="O39" s="63">
        <f t="shared" si="7"/>
        <v>-3.409439166411278</v>
      </c>
    </row>
    <row r="40" spans="1:15" ht="12.75">
      <c r="A40" s="34"/>
      <c r="C40" s="73"/>
      <c r="D40" s="73"/>
      <c r="E40" s="73"/>
      <c r="F40" s="63"/>
      <c r="G40" s="73"/>
      <c r="H40" s="63"/>
      <c r="I40" s="73"/>
      <c r="J40" s="73"/>
      <c r="K40" s="63"/>
      <c r="N40" s="78">
        <f t="shared" si="6"/>
        <v>0</v>
      </c>
      <c r="O40" s="63"/>
    </row>
    <row r="41" spans="1:15" ht="12.75">
      <c r="A41" s="34" t="s">
        <v>65</v>
      </c>
      <c r="C41" s="73">
        <f>SUM(C36:C39)</f>
        <v>609866</v>
      </c>
      <c r="D41" s="73">
        <f aca="true" t="shared" si="8" ref="D41:M41">SUM(D36:D39)</f>
        <v>2993</v>
      </c>
      <c r="E41" s="73">
        <f t="shared" si="8"/>
        <v>5319</v>
      </c>
      <c r="F41" s="63">
        <f>SUM(E41/C41)*1000</f>
        <v>8.7215880209751</v>
      </c>
      <c r="G41" s="73">
        <f t="shared" si="8"/>
        <v>1924</v>
      </c>
      <c r="H41" s="63">
        <f>SUM(G41/E41)*1000</f>
        <v>361.72212821959016</v>
      </c>
      <c r="I41" s="73">
        <f t="shared" si="8"/>
        <v>18</v>
      </c>
      <c r="J41" s="73">
        <f t="shared" si="8"/>
        <v>6866</v>
      </c>
      <c r="K41" s="63">
        <f t="shared" si="5"/>
        <v>11.25821082008179</v>
      </c>
      <c r="L41" s="73">
        <f t="shared" si="8"/>
        <v>23</v>
      </c>
      <c r="M41" s="73">
        <f t="shared" si="8"/>
        <v>11</v>
      </c>
      <c r="N41" s="78">
        <f t="shared" si="6"/>
        <v>-1547</v>
      </c>
      <c r="O41" s="63">
        <f t="shared" si="7"/>
        <v>-2.5366227991066888</v>
      </c>
    </row>
    <row r="42" spans="1:15" ht="12.75">
      <c r="A42" s="34" t="s">
        <v>66</v>
      </c>
      <c r="C42" s="73"/>
      <c r="D42" s="73"/>
      <c r="E42" s="73"/>
      <c r="F42" s="63"/>
      <c r="G42" s="73"/>
      <c r="H42" s="63"/>
      <c r="I42" s="73"/>
      <c r="J42" s="73"/>
      <c r="K42" s="63"/>
      <c r="N42" s="78">
        <f t="shared" si="6"/>
        <v>0</v>
      </c>
      <c r="O42" s="63"/>
    </row>
    <row r="43" spans="1:15" ht="12.75">
      <c r="A43" s="34"/>
      <c r="C43" s="73"/>
      <c r="D43" s="73"/>
      <c r="E43" s="73"/>
      <c r="F43" s="63"/>
      <c r="G43" s="73"/>
      <c r="H43" s="63"/>
      <c r="I43" s="73"/>
      <c r="J43" s="73"/>
      <c r="K43" s="63"/>
      <c r="N43" s="78">
        <f t="shared" si="6"/>
        <v>0</v>
      </c>
      <c r="O43" s="63"/>
    </row>
    <row r="44" spans="1:15" ht="12.75">
      <c r="A44" s="86" t="s">
        <v>67</v>
      </c>
      <c r="C44" s="73">
        <v>137378</v>
      </c>
      <c r="D44" s="73">
        <v>810</v>
      </c>
      <c r="E44" s="73">
        <v>1117</v>
      </c>
      <c r="F44" s="63">
        <f>SUM(E44/C44)*1000</f>
        <v>8.130850645663788</v>
      </c>
      <c r="G44" s="73">
        <v>378</v>
      </c>
      <c r="H44" s="63">
        <f>SUM(G44/E44)*1000</f>
        <v>338.4064458370636</v>
      </c>
      <c r="I44" s="73">
        <v>7</v>
      </c>
      <c r="J44" s="73">
        <v>1510</v>
      </c>
      <c r="K44" s="63">
        <f t="shared" si="5"/>
        <v>10.991570702732606</v>
      </c>
      <c r="L44" s="73">
        <v>3</v>
      </c>
      <c r="M44" s="73">
        <v>1</v>
      </c>
      <c r="N44" s="78">
        <f t="shared" si="6"/>
        <v>-393</v>
      </c>
      <c r="O44" s="63">
        <f t="shared" si="7"/>
        <v>-2.8607200570688174</v>
      </c>
    </row>
    <row r="45" spans="1:15" ht="12.75">
      <c r="A45" s="86" t="s">
        <v>68</v>
      </c>
      <c r="C45" s="73">
        <v>186078</v>
      </c>
      <c r="D45" s="73">
        <v>919</v>
      </c>
      <c r="E45" s="73">
        <v>1605</v>
      </c>
      <c r="F45" s="63">
        <f>SUM(E45/C45)*1000</f>
        <v>8.625415148486118</v>
      </c>
      <c r="G45" s="73">
        <v>429</v>
      </c>
      <c r="H45" s="63">
        <f>SUM(G45/E45)*1000</f>
        <v>267.2897196261682</v>
      </c>
      <c r="I45" s="73">
        <v>6</v>
      </c>
      <c r="J45" s="73">
        <v>1968</v>
      </c>
      <c r="K45" s="63">
        <f t="shared" si="5"/>
        <v>10.576209976461485</v>
      </c>
      <c r="L45" s="73">
        <v>13</v>
      </c>
      <c r="M45" s="73">
        <v>6</v>
      </c>
      <c r="N45" s="78">
        <f t="shared" si="6"/>
        <v>-363</v>
      </c>
      <c r="O45" s="63">
        <f t="shared" si="7"/>
        <v>-1.9507948279753653</v>
      </c>
    </row>
    <row r="46" spans="1:15" ht="12.75">
      <c r="A46" s="86" t="s">
        <v>69</v>
      </c>
      <c r="C46" s="73">
        <v>166936</v>
      </c>
      <c r="D46" s="73">
        <v>2453</v>
      </c>
      <c r="E46" s="73">
        <v>1338</v>
      </c>
      <c r="F46" s="63">
        <f>SUM(E46/C46)*1000</f>
        <v>8.015047682944362</v>
      </c>
      <c r="G46" s="73">
        <v>414</v>
      </c>
      <c r="H46" s="63">
        <f>SUM(G46/E46)*1000</f>
        <v>309.4170403587444</v>
      </c>
      <c r="I46" s="73">
        <v>8</v>
      </c>
      <c r="J46" s="73">
        <v>1767</v>
      </c>
      <c r="K46" s="63">
        <f t="shared" si="5"/>
        <v>10.58489480998706</v>
      </c>
      <c r="L46" s="73">
        <v>5</v>
      </c>
      <c r="M46" s="73">
        <v>1</v>
      </c>
      <c r="N46" s="78">
        <f t="shared" si="6"/>
        <v>-429</v>
      </c>
      <c r="O46" s="63">
        <f t="shared" si="7"/>
        <v>-2.569847127042699</v>
      </c>
    </row>
    <row r="47" spans="1:15" ht="12.75">
      <c r="A47" s="86" t="s">
        <v>70</v>
      </c>
      <c r="C47" s="73">
        <v>206006</v>
      </c>
      <c r="D47" s="73">
        <v>1387</v>
      </c>
      <c r="E47" s="73">
        <v>1439</v>
      </c>
      <c r="F47" s="63">
        <f>SUM(E47/C47)*1000</f>
        <v>6.985233439802724</v>
      </c>
      <c r="G47" s="73">
        <v>439</v>
      </c>
      <c r="H47" s="63">
        <f>SUM(G47/E47)*1000</f>
        <v>305.07296733842946</v>
      </c>
      <c r="I47" s="73">
        <v>4</v>
      </c>
      <c r="J47" s="73">
        <v>2410</v>
      </c>
      <c r="K47" s="63">
        <f t="shared" si="5"/>
        <v>11.698688387716862</v>
      </c>
      <c r="L47" s="73">
        <v>4</v>
      </c>
      <c r="M47" s="73">
        <v>1</v>
      </c>
      <c r="N47" s="78">
        <f t="shared" si="6"/>
        <v>-971</v>
      </c>
      <c r="O47" s="63">
        <f t="shared" si="7"/>
        <v>-4.713454947914139</v>
      </c>
    </row>
    <row r="48" spans="1:15" ht="12.75">
      <c r="A48" s="34"/>
      <c r="C48" s="73"/>
      <c r="D48" s="73"/>
      <c r="E48" s="73"/>
      <c r="F48" s="63"/>
      <c r="G48" s="73"/>
      <c r="H48" s="63"/>
      <c r="I48" s="73"/>
      <c r="J48" s="73"/>
      <c r="K48" s="63"/>
      <c r="N48" s="78">
        <f t="shared" si="6"/>
        <v>0</v>
      </c>
      <c r="O48" s="63"/>
    </row>
    <row r="49" spans="1:15" ht="12.75">
      <c r="A49" s="34" t="s">
        <v>71</v>
      </c>
      <c r="C49" s="73">
        <v>298560</v>
      </c>
      <c r="D49" s="73">
        <v>1788</v>
      </c>
      <c r="E49" s="73">
        <v>2473</v>
      </c>
      <c r="F49" s="63">
        <f>SUM(E49/C49)*1000</f>
        <v>8.283092175777064</v>
      </c>
      <c r="G49" s="73">
        <v>621</v>
      </c>
      <c r="H49" s="63">
        <f>SUM(G49/E49)*1000</f>
        <v>251.11200970481195</v>
      </c>
      <c r="I49" s="73">
        <v>3</v>
      </c>
      <c r="J49" s="73">
        <v>2948</v>
      </c>
      <c r="K49" s="63">
        <f t="shared" si="5"/>
        <v>9.87406216505895</v>
      </c>
      <c r="L49" s="73">
        <v>12</v>
      </c>
      <c r="M49" s="73">
        <v>9</v>
      </c>
      <c r="N49" s="78">
        <f t="shared" si="6"/>
        <v>-475</v>
      </c>
      <c r="O49" s="63">
        <f t="shared" si="7"/>
        <v>-1.5909699892818865</v>
      </c>
    </row>
    <row r="50" spans="1:15" ht="12.75">
      <c r="A50" s="34" t="s">
        <v>72</v>
      </c>
      <c r="C50" s="73">
        <v>135567</v>
      </c>
      <c r="D50" s="73">
        <v>793</v>
      </c>
      <c r="E50" s="73">
        <v>950</v>
      </c>
      <c r="F50" s="63">
        <f>SUM(E50/C50)*1000</f>
        <v>7.007605095635369</v>
      </c>
      <c r="G50" s="73">
        <v>259</v>
      </c>
      <c r="H50" s="63">
        <f>SUM(G50/E50)*1000</f>
        <v>272.63157894736844</v>
      </c>
      <c r="I50" s="73">
        <v>4</v>
      </c>
      <c r="J50" s="73">
        <v>1358</v>
      </c>
      <c r="K50" s="63">
        <f t="shared" si="5"/>
        <v>10.017187073550348</v>
      </c>
      <c r="L50" s="73">
        <v>11</v>
      </c>
      <c r="M50" s="73">
        <v>5</v>
      </c>
      <c r="N50" s="78">
        <f t="shared" si="6"/>
        <v>-408</v>
      </c>
      <c r="O50" s="63">
        <f t="shared" si="7"/>
        <v>-3.0095819779149795</v>
      </c>
    </row>
    <row r="51" spans="1:15" ht="12.75">
      <c r="A51" s="34" t="s">
        <v>73</v>
      </c>
      <c r="C51" s="73">
        <v>272967</v>
      </c>
      <c r="D51" s="73">
        <v>1430</v>
      </c>
      <c r="E51" s="73">
        <v>2207</v>
      </c>
      <c r="F51" s="63">
        <f>SUM(E51/C51)*1000</f>
        <v>8.085226419310759</v>
      </c>
      <c r="G51" s="73">
        <v>612</v>
      </c>
      <c r="H51" s="63">
        <f>SUM(G51/E51)*1000</f>
        <v>277.29950158586314</v>
      </c>
      <c r="I51" s="73">
        <v>11</v>
      </c>
      <c r="J51" s="73">
        <v>2742</v>
      </c>
      <c r="K51" s="63">
        <f t="shared" si="5"/>
        <v>10.045170295310422</v>
      </c>
      <c r="L51" s="73">
        <v>7</v>
      </c>
      <c r="M51" s="73">
        <v>1</v>
      </c>
      <c r="N51" s="78">
        <f t="shared" si="6"/>
        <v>-535</v>
      </c>
      <c r="O51" s="63">
        <f t="shared" si="7"/>
        <v>-1.959943875999663</v>
      </c>
    </row>
    <row r="52" spans="1:15" ht="12.75">
      <c r="A52" s="34" t="s">
        <v>74</v>
      </c>
      <c r="C52" s="73">
        <v>199765</v>
      </c>
      <c r="D52" s="73">
        <v>1335</v>
      </c>
      <c r="E52" s="73">
        <v>1580</v>
      </c>
      <c r="F52" s="63">
        <f>SUM(E52/C52)*1000</f>
        <v>7.909293419768228</v>
      </c>
      <c r="G52" s="73">
        <v>500</v>
      </c>
      <c r="H52" s="63">
        <f>SUM(G52/E52)*1000</f>
        <v>316.45569620253167</v>
      </c>
      <c r="I52" s="73">
        <v>7</v>
      </c>
      <c r="J52" s="73">
        <v>2088</v>
      </c>
      <c r="K52" s="63">
        <f t="shared" si="5"/>
        <v>10.452281430681051</v>
      </c>
      <c r="L52" s="73">
        <v>2</v>
      </c>
      <c r="M52" s="73">
        <v>0</v>
      </c>
      <c r="N52" s="78">
        <f t="shared" si="6"/>
        <v>-508</v>
      </c>
      <c r="O52" s="63">
        <f t="shared" si="7"/>
        <v>-2.5429880109128224</v>
      </c>
    </row>
    <row r="53" spans="1:15" ht="12.75">
      <c r="A53" s="34"/>
      <c r="C53" s="73"/>
      <c r="D53" s="73"/>
      <c r="E53" s="73"/>
      <c r="F53" s="63"/>
      <c r="G53" s="73"/>
      <c r="H53" s="63"/>
      <c r="I53" s="73"/>
      <c r="J53" s="73"/>
      <c r="K53" s="63"/>
      <c r="N53" s="78">
        <f t="shared" si="6"/>
        <v>0</v>
      </c>
      <c r="O53" s="63"/>
    </row>
    <row r="54" spans="1:15" ht="12.75">
      <c r="A54" s="34" t="s">
        <v>75</v>
      </c>
      <c r="C54" s="73">
        <v>256397</v>
      </c>
      <c r="D54" s="73">
        <v>1174</v>
      </c>
      <c r="E54" s="73">
        <v>2144</v>
      </c>
      <c r="F54" s="63">
        <f>SUM(E54/C54)*1000</f>
        <v>8.362032317070794</v>
      </c>
      <c r="G54" s="73">
        <v>562</v>
      </c>
      <c r="H54" s="63">
        <f>SUM(G54/E54)*1000</f>
        <v>262.1268656716418</v>
      </c>
      <c r="I54" s="73">
        <v>6</v>
      </c>
      <c r="J54" s="73">
        <v>2272</v>
      </c>
      <c r="K54" s="63">
        <f t="shared" si="5"/>
        <v>8.861258127045168</v>
      </c>
      <c r="L54" s="73">
        <v>6</v>
      </c>
      <c r="M54" s="73">
        <v>3</v>
      </c>
      <c r="N54" s="78">
        <f t="shared" si="6"/>
        <v>-128</v>
      </c>
      <c r="O54" s="63">
        <f t="shared" si="7"/>
        <v>-0.4992258099743757</v>
      </c>
    </row>
    <row r="55" spans="1:15" ht="12.75">
      <c r="A55" s="34" t="s">
        <v>76</v>
      </c>
      <c r="C55" s="73">
        <v>136714</v>
      </c>
      <c r="D55" s="73">
        <v>696</v>
      </c>
      <c r="E55" s="73">
        <v>1097</v>
      </c>
      <c r="F55" s="63">
        <f>SUM(E55/C55)*1000</f>
        <v>8.024050207001478</v>
      </c>
      <c r="G55" s="73">
        <v>316</v>
      </c>
      <c r="H55" s="63">
        <f>SUM(G55/E55)*1000</f>
        <v>288.0583409298086</v>
      </c>
      <c r="I55" s="73">
        <v>3</v>
      </c>
      <c r="J55" s="73">
        <v>1499</v>
      </c>
      <c r="K55" s="63">
        <f t="shared" si="5"/>
        <v>10.964495223605482</v>
      </c>
      <c r="L55" s="73">
        <v>6</v>
      </c>
      <c r="M55" s="73">
        <v>4</v>
      </c>
      <c r="N55" s="78">
        <f t="shared" si="6"/>
        <v>-402</v>
      </c>
      <c r="O55" s="63">
        <f t="shared" si="7"/>
        <v>-2.9404450166040053</v>
      </c>
    </row>
    <row r="56" spans="1:15" ht="12.75">
      <c r="A56" s="34" t="s">
        <v>77</v>
      </c>
      <c r="C56" s="73">
        <v>223880</v>
      </c>
      <c r="D56" s="73">
        <v>1353</v>
      </c>
      <c r="E56" s="73">
        <v>1758</v>
      </c>
      <c r="F56" s="63">
        <f>SUM(E56/C56)*1000</f>
        <v>7.852420939789172</v>
      </c>
      <c r="G56" s="73">
        <v>403</v>
      </c>
      <c r="H56" s="63">
        <f>SUM(G56/E56)*1000</f>
        <v>229.2377701934016</v>
      </c>
      <c r="I56" s="73">
        <v>3</v>
      </c>
      <c r="J56" s="73">
        <v>2241</v>
      </c>
      <c r="K56" s="63">
        <f t="shared" si="5"/>
        <v>10.009826692871181</v>
      </c>
      <c r="L56" s="73">
        <v>4</v>
      </c>
      <c r="M56" s="87">
        <v>3</v>
      </c>
      <c r="N56" s="78">
        <f t="shared" si="6"/>
        <v>-483</v>
      </c>
      <c r="O56" s="63">
        <f t="shared" si="7"/>
        <v>-2.157405753082008</v>
      </c>
    </row>
    <row r="57" spans="1:15" ht="12.75">
      <c r="A57" s="34"/>
      <c r="F57" s="63"/>
      <c r="H57" s="63"/>
      <c r="K57" s="63"/>
      <c r="N57" s="78">
        <f t="shared" si="6"/>
        <v>0</v>
      </c>
      <c r="O57" s="63"/>
    </row>
    <row r="58" spans="1:15" ht="12.75">
      <c r="A58" s="34" t="s">
        <v>78</v>
      </c>
      <c r="C58" s="73">
        <f>SUM(C44:C56)</f>
        <v>2220248</v>
      </c>
      <c r="D58" s="73">
        <f>SUM(D44:D56)</f>
        <v>14138</v>
      </c>
      <c r="E58" s="73">
        <f>SUM(E44:E56)</f>
        <v>17708</v>
      </c>
      <c r="F58" s="63">
        <f>SUM(E58/C58)*1000</f>
        <v>7.975685599086228</v>
      </c>
      <c r="G58" s="73">
        <f>SUM(G44:G56)</f>
        <v>4933</v>
      </c>
      <c r="H58" s="63">
        <f>SUM(G58/E58)*1000</f>
        <v>278.57465552292746</v>
      </c>
      <c r="I58" s="73">
        <f>SUM(I44:I56)</f>
        <v>62</v>
      </c>
      <c r="J58" s="73">
        <f>SUM(J44:J56)</f>
        <v>22803</v>
      </c>
      <c r="K58" s="63">
        <f t="shared" si="5"/>
        <v>10.270474289358665</v>
      </c>
      <c r="L58" s="73">
        <f>SUM(L44:L56)</f>
        <v>73</v>
      </c>
      <c r="M58" s="73">
        <f>SUM(M44:M56)</f>
        <v>34</v>
      </c>
      <c r="N58" s="78">
        <f t="shared" si="6"/>
        <v>-5095</v>
      </c>
      <c r="O58" s="63">
        <f t="shared" si="7"/>
        <v>-2.294788690272438</v>
      </c>
    </row>
    <row r="59" spans="1:15" ht="12.75">
      <c r="A59" s="34"/>
      <c r="F59" s="63"/>
      <c r="H59" s="63"/>
      <c r="K59" s="63"/>
      <c r="N59" s="78">
        <f t="shared" si="6"/>
        <v>0</v>
      </c>
      <c r="O59" s="63"/>
    </row>
    <row r="60" spans="1:15" ht="12.75">
      <c r="A60" s="85" t="s">
        <v>18</v>
      </c>
      <c r="C60" s="77">
        <v>2830113</v>
      </c>
      <c r="D60" s="77">
        <f>SUM(D41+D58)</f>
        <v>17131</v>
      </c>
      <c r="E60" s="77">
        <f>SUM(E41+E58)</f>
        <v>23027</v>
      </c>
      <c r="F60" s="76">
        <f>SUM(E60/C60)*1000</f>
        <v>8.1364242346507</v>
      </c>
      <c r="G60" s="77">
        <f>SUM(G41+G58)</f>
        <v>6857</v>
      </c>
      <c r="H60" s="76">
        <f>SUM(G60/E60)*1000</f>
        <v>297.78086593998347</v>
      </c>
      <c r="I60" s="77">
        <f>SUM(I41+I58)</f>
        <v>80</v>
      </c>
      <c r="J60" s="77">
        <f>SUM(J41+J58)</f>
        <v>29669</v>
      </c>
      <c r="K60" s="76">
        <f t="shared" si="5"/>
        <v>10.4833269908304</v>
      </c>
      <c r="L60" s="77">
        <f>SUM(L41+L58)</f>
        <v>96</v>
      </c>
      <c r="M60" s="77">
        <f>SUM(M41+M58)</f>
        <v>45</v>
      </c>
      <c r="N60" s="79">
        <f t="shared" si="6"/>
        <v>-6642</v>
      </c>
      <c r="O60" s="76">
        <f t="shared" si="7"/>
        <v>-2.3469027561797002</v>
      </c>
    </row>
    <row r="61" ht="12.75">
      <c r="C61" s="73"/>
    </row>
  </sheetData>
  <mergeCells count="14">
    <mergeCell ref="N7:O7"/>
    <mergeCell ref="N8:O8"/>
    <mergeCell ref="N28:O28"/>
    <mergeCell ref="N29:O29"/>
    <mergeCell ref="A4:O4"/>
    <mergeCell ref="E29:H29"/>
    <mergeCell ref="G31:H31"/>
    <mergeCell ref="E7:H7"/>
    <mergeCell ref="G9:H9"/>
    <mergeCell ref="N30:O30"/>
    <mergeCell ref="A26:O26"/>
    <mergeCell ref="J7:M7"/>
    <mergeCell ref="J29:M29"/>
    <mergeCell ref="N6:O6"/>
  </mergeCells>
  <printOptions horizontalCentered="1"/>
  <pageMargins left="0.3937007874015748" right="0.3937007874015748" top="0" bottom="0.3937007874015748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1.140625" style="0" bestFit="1" customWidth="1"/>
    <col min="4" max="4" width="7.8515625" style="0" customWidth="1"/>
    <col min="5" max="5" width="8.421875" style="0" bestFit="1" customWidth="1"/>
    <col min="6" max="6" width="8.421875" style="0" customWidth="1"/>
    <col min="7" max="7" width="12.8515625" style="0" customWidth="1"/>
    <col min="8" max="8" width="18.8515625" style="0" customWidth="1"/>
    <col min="9" max="9" width="6.8515625" style="0" customWidth="1"/>
    <col min="10" max="10" width="7.57421875" style="0" customWidth="1"/>
    <col min="11" max="11" width="10.00390625" style="0" customWidth="1"/>
    <col min="12" max="12" width="13.8515625" style="0" customWidth="1"/>
  </cols>
  <sheetData>
    <row r="1" ht="12.75">
      <c r="A1" s="1" t="s">
        <v>170</v>
      </c>
    </row>
    <row r="2" ht="12.75">
      <c r="A2" s="1" t="s">
        <v>128</v>
      </c>
    </row>
    <row r="3" spans="1:12" ht="12.75">
      <c r="A3" s="49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2.75">
      <c r="A4" s="229" t="s">
        <v>31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7" ht="14.25" customHeight="1">
      <c r="A5" s="25"/>
      <c r="B5" s="25"/>
      <c r="C5" s="25"/>
      <c r="D5" s="25"/>
      <c r="E5" s="25"/>
      <c r="F5" s="25"/>
      <c r="G5" s="25"/>
    </row>
    <row r="6" spans="1:15" ht="12.75">
      <c r="A6" s="35"/>
      <c r="B6" s="35"/>
      <c r="C6" s="21"/>
      <c r="D6" s="15" t="s">
        <v>39</v>
      </c>
      <c r="E6" s="14"/>
      <c r="F6" s="35"/>
      <c r="G6" s="35"/>
      <c r="H6" s="35"/>
      <c r="I6" s="14"/>
      <c r="J6" s="14"/>
      <c r="K6" s="35"/>
      <c r="L6" s="35"/>
      <c r="M6" s="35"/>
      <c r="N6" s="242" t="s">
        <v>52</v>
      </c>
      <c r="O6" s="243"/>
    </row>
    <row r="7" spans="3:15" ht="12.75">
      <c r="C7" s="10" t="s">
        <v>122</v>
      </c>
      <c r="D7" s="10" t="s">
        <v>16</v>
      </c>
      <c r="E7" s="235" t="s">
        <v>8</v>
      </c>
      <c r="F7" s="236"/>
      <c r="G7" s="236"/>
      <c r="H7" s="241"/>
      <c r="I7" s="9" t="s">
        <v>47</v>
      </c>
      <c r="J7" s="235" t="s">
        <v>9</v>
      </c>
      <c r="K7" s="236"/>
      <c r="L7" s="236"/>
      <c r="M7" s="241"/>
      <c r="N7" s="235" t="s">
        <v>10</v>
      </c>
      <c r="O7" s="236"/>
    </row>
    <row r="8" spans="1:15" ht="12.75">
      <c r="A8" s="24" t="s">
        <v>60</v>
      </c>
      <c r="B8" s="6"/>
      <c r="C8" s="10" t="s">
        <v>123</v>
      </c>
      <c r="D8" s="11" t="s">
        <v>17</v>
      </c>
      <c r="E8" s="20"/>
      <c r="F8" s="6"/>
      <c r="G8" s="6"/>
      <c r="H8" s="6"/>
      <c r="I8" s="8" t="s">
        <v>48</v>
      </c>
      <c r="J8" s="20"/>
      <c r="K8" s="6"/>
      <c r="L8" s="6"/>
      <c r="M8" s="6"/>
      <c r="N8" s="238" t="s">
        <v>11</v>
      </c>
      <c r="O8" s="239"/>
    </row>
    <row r="9" spans="3:15" ht="12.75">
      <c r="C9" s="10" t="s">
        <v>124</v>
      </c>
      <c r="D9" s="10"/>
      <c r="E9" s="19"/>
      <c r="F9" s="19" t="s">
        <v>42</v>
      </c>
      <c r="G9" s="227" t="s">
        <v>143</v>
      </c>
      <c r="H9" s="234"/>
      <c r="I9" s="9"/>
      <c r="J9" s="9"/>
      <c r="K9" s="19" t="s">
        <v>1</v>
      </c>
      <c r="L9" s="15" t="s">
        <v>49</v>
      </c>
      <c r="M9" s="9" t="s">
        <v>126</v>
      </c>
      <c r="N9" s="9"/>
      <c r="O9" s="19" t="s">
        <v>42</v>
      </c>
    </row>
    <row r="10" spans="1:15" ht="12.75">
      <c r="A10" s="3"/>
      <c r="C10" s="10" t="s">
        <v>125</v>
      </c>
      <c r="D10" s="10" t="s">
        <v>0</v>
      </c>
      <c r="E10" s="9" t="s">
        <v>0</v>
      </c>
      <c r="F10" s="9" t="s">
        <v>43</v>
      </c>
      <c r="G10" s="9" t="s">
        <v>0</v>
      </c>
      <c r="H10" s="15" t="s">
        <v>1</v>
      </c>
      <c r="I10" s="9" t="s">
        <v>0</v>
      </c>
      <c r="J10" s="9" t="s">
        <v>0</v>
      </c>
      <c r="K10" s="9" t="s">
        <v>43</v>
      </c>
      <c r="L10" s="10" t="s">
        <v>50</v>
      </c>
      <c r="M10" s="9" t="s">
        <v>127</v>
      </c>
      <c r="N10" s="9" t="s">
        <v>0</v>
      </c>
      <c r="O10" s="9" t="s">
        <v>43</v>
      </c>
    </row>
    <row r="11" spans="3:15" ht="12.75">
      <c r="C11" s="55"/>
      <c r="D11" s="10"/>
      <c r="E11" s="9"/>
      <c r="F11" s="9" t="s">
        <v>44</v>
      </c>
      <c r="G11" s="9"/>
      <c r="H11" s="10" t="s">
        <v>45</v>
      </c>
      <c r="I11" s="9"/>
      <c r="J11" s="9"/>
      <c r="K11" s="7" t="s">
        <v>44</v>
      </c>
      <c r="L11" s="16" t="s">
        <v>51</v>
      </c>
      <c r="M11" s="7" t="s">
        <v>119</v>
      </c>
      <c r="N11" s="9"/>
      <c r="O11" s="9" t="s">
        <v>44</v>
      </c>
    </row>
    <row r="12" spans="1:15" ht="12.75">
      <c r="A12" s="6"/>
      <c r="B12" s="6"/>
      <c r="C12" s="22"/>
      <c r="D12" s="11"/>
      <c r="E12" s="8"/>
      <c r="F12" s="8"/>
      <c r="G12" s="8"/>
      <c r="H12" s="11" t="s">
        <v>46</v>
      </c>
      <c r="I12" s="8"/>
      <c r="J12" s="8"/>
      <c r="K12" s="8"/>
      <c r="L12" s="11"/>
      <c r="M12" s="8"/>
      <c r="N12" s="8"/>
      <c r="O12" s="8"/>
    </row>
    <row r="13" ht="12.75">
      <c r="A13" s="48"/>
    </row>
    <row r="14" spans="1:15" ht="12.75">
      <c r="A14" s="34" t="s">
        <v>53</v>
      </c>
      <c r="C14" s="73">
        <v>54837</v>
      </c>
      <c r="D14" s="73">
        <v>57</v>
      </c>
      <c r="E14" s="73">
        <v>286</v>
      </c>
      <c r="F14" s="63">
        <f>SUM(E14/C14)*1000</f>
        <v>5.215456717180007</v>
      </c>
      <c r="G14" s="73">
        <v>130</v>
      </c>
      <c r="H14" s="63">
        <f>SUM(G14/E14)*1000</f>
        <v>454.5454545454545</v>
      </c>
      <c r="I14" s="73">
        <v>0</v>
      </c>
      <c r="J14" s="73">
        <v>128</v>
      </c>
      <c r="K14" s="63">
        <f>SUM(J14/C14)*1000</f>
        <v>2.334190418877765</v>
      </c>
      <c r="L14" s="73">
        <v>9</v>
      </c>
      <c r="M14" s="73">
        <v>7</v>
      </c>
      <c r="N14" s="78">
        <f>SUM(E14-J14)</f>
        <v>158</v>
      </c>
      <c r="O14" s="63">
        <f>SUM(N14/C14)*1000</f>
        <v>2.8812662983022412</v>
      </c>
    </row>
    <row r="15" spans="1:15" ht="12.75">
      <c r="A15" s="34" t="s">
        <v>54</v>
      </c>
      <c r="C15" s="73">
        <v>36592</v>
      </c>
      <c r="D15" s="73">
        <v>40</v>
      </c>
      <c r="E15" s="73">
        <v>168</v>
      </c>
      <c r="F15" s="63">
        <f aca="true" t="shared" si="0" ref="F15:F22">SUM(E15/C15)*1000</f>
        <v>4.591167468299082</v>
      </c>
      <c r="G15" s="73">
        <v>83</v>
      </c>
      <c r="H15" s="63">
        <f aca="true" t="shared" si="1" ref="H15:H22">SUM(G15/E15)*1000</f>
        <v>494.0476190476191</v>
      </c>
      <c r="I15" s="73">
        <v>0</v>
      </c>
      <c r="J15" s="73">
        <v>108</v>
      </c>
      <c r="K15" s="63">
        <f aca="true" t="shared" si="2" ref="K15:K22">SUM(J15/C15)*1000</f>
        <v>2.9514648010494096</v>
      </c>
      <c r="L15" s="73">
        <v>6</v>
      </c>
      <c r="M15" s="73">
        <v>4</v>
      </c>
      <c r="N15" s="78">
        <f aca="true" t="shared" si="3" ref="N15:N22">SUM(E15-J15)</f>
        <v>60</v>
      </c>
      <c r="O15" s="63">
        <f aca="true" t="shared" si="4" ref="O15:O22">SUM(N15/C15)*1000</f>
        <v>1.639702667249672</v>
      </c>
    </row>
    <row r="16" spans="1:15" ht="12.75">
      <c r="A16" s="34" t="s">
        <v>55</v>
      </c>
      <c r="C16" s="73">
        <v>30368</v>
      </c>
      <c r="D16" s="73">
        <v>14</v>
      </c>
      <c r="E16" s="73">
        <v>90</v>
      </c>
      <c r="F16" s="63">
        <f t="shared" si="0"/>
        <v>2.9636459430979976</v>
      </c>
      <c r="G16" s="73">
        <v>33</v>
      </c>
      <c r="H16" s="63">
        <f t="shared" si="1"/>
        <v>366.66666666666663</v>
      </c>
      <c r="I16" s="73">
        <v>3</v>
      </c>
      <c r="J16" s="73">
        <v>76</v>
      </c>
      <c r="K16" s="63">
        <f t="shared" si="2"/>
        <v>2.5026343519494203</v>
      </c>
      <c r="L16" s="73">
        <v>0</v>
      </c>
      <c r="M16" s="73">
        <v>0</v>
      </c>
      <c r="N16" s="78">
        <f t="shared" si="3"/>
        <v>14</v>
      </c>
      <c r="O16" s="63">
        <f t="shared" si="4"/>
        <v>0.4610115911485775</v>
      </c>
    </row>
    <row r="17" spans="1:15" ht="12.75">
      <c r="A17" s="34" t="s">
        <v>56</v>
      </c>
      <c r="C17" s="73">
        <v>34210</v>
      </c>
      <c r="D17" s="73">
        <v>31</v>
      </c>
      <c r="E17" s="73">
        <v>150</v>
      </c>
      <c r="F17" s="63">
        <f t="shared" si="0"/>
        <v>4.384682841274482</v>
      </c>
      <c r="G17" s="73">
        <v>65</v>
      </c>
      <c r="H17" s="63">
        <f t="shared" si="1"/>
        <v>433.33333333333337</v>
      </c>
      <c r="I17" s="73">
        <v>0</v>
      </c>
      <c r="J17" s="73">
        <v>94</v>
      </c>
      <c r="K17" s="63">
        <f t="shared" si="2"/>
        <v>2.747734580532008</v>
      </c>
      <c r="L17" s="73">
        <v>2</v>
      </c>
      <c r="M17" s="73">
        <v>2</v>
      </c>
      <c r="N17" s="78">
        <f t="shared" si="3"/>
        <v>56</v>
      </c>
      <c r="O17" s="63">
        <f t="shared" si="4"/>
        <v>1.636948260742473</v>
      </c>
    </row>
    <row r="18" spans="1:15" ht="12.75">
      <c r="A18" s="34" t="s">
        <v>57</v>
      </c>
      <c r="C18" s="73">
        <v>39230</v>
      </c>
      <c r="D18" s="73">
        <v>40</v>
      </c>
      <c r="E18" s="73">
        <v>175</v>
      </c>
      <c r="F18" s="63">
        <f t="shared" si="0"/>
        <v>4.460871781799643</v>
      </c>
      <c r="G18" s="73">
        <v>67</v>
      </c>
      <c r="H18" s="63">
        <f t="shared" si="1"/>
        <v>382.85714285714283</v>
      </c>
      <c r="I18" s="73">
        <v>0</v>
      </c>
      <c r="J18" s="73">
        <v>106</v>
      </c>
      <c r="K18" s="63">
        <f t="shared" si="2"/>
        <v>2.7020137649757836</v>
      </c>
      <c r="L18" s="73">
        <v>1</v>
      </c>
      <c r="M18" s="73">
        <v>1</v>
      </c>
      <c r="N18" s="78">
        <f t="shared" si="3"/>
        <v>69</v>
      </c>
      <c r="O18" s="63">
        <f t="shared" si="4"/>
        <v>1.7588580168238592</v>
      </c>
    </row>
    <row r="19" spans="1:15" ht="12.75">
      <c r="A19" s="34" t="s">
        <v>58</v>
      </c>
      <c r="C19" s="73">
        <v>11270</v>
      </c>
      <c r="D19" s="73">
        <v>11</v>
      </c>
      <c r="E19" s="73">
        <v>54</v>
      </c>
      <c r="F19" s="63">
        <f t="shared" si="0"/>
        <v>4.791481810115351</v>
      </c>
      <c r="G19" s="73">
        <v>25</v>
      </c>
      <c r="H19" s="63">
        <f t="shared" si="1"/>
        <v>462.962962962963</v>
      </c>
      <c r="I19" s="73">
        <v>1</v>
      </c>
      <c r="J19" s="73">
        <v>19</v>
      </c>
      <c r="K19" s="63">
        <f t="shared" si="2"/>
        <v>1.6858917480035491</v>
      </c>
      <c r="L19" s="73">
        <v>0</v>
      </c>
      <c r="M19" s="73">
        <v>0</v>
      </c>
      <c r="N19" s="78">
        <f t="shared" si="3"/>
        <v>35</v>
      </c>
      <c r="O19" s="63">
        <f t="shared" si="4"/>
        <v>3.105590062111801</v>
      </c>
    </row>
    <row r="20" spans="1:15" ht="12.75">
      <c r="A20" s="34" t="s">
        <v>59</v>
      </c>
      <c r="C20" s="73">
        <v>39487</v>
      </c>
      <c r="D20" s="73">
        <v>30</v>
      </c>
      <c r="E20" s="73">
        <v>263</v>
      </c>
      <c r="F20" s="63">
        <f t="shared" si="0"/>
        <v>6.660419885025451</v>
      </c>
      <c r="G20" s="73">
        <v>118</v>
      </c>
      <c r="H20" s="63">
        <f t="shared" si="1"/>
        <v>448.66920152091257</v>
      </c>
      <c r="I20" s="73">
        <v>3</v>
      </c>
      <c r="J20" s="73">
        <v>77</v>
      </c>
      <c r="K20" s="63">
        <f t="shared" si="2"/>
        <v>1.950008863676653</v>
      </c>
      <c r="L20" s="73">
        <v>6</v>
      </c>
      <c r="M20" s="73">
        <v>1</v>
      </c>
      <c r="N20" s="78">
        <f t="shared" si="3"/>
        <v>186</v>
      </c>
      <c r="O20" s="63">
        <f t="shared" si="4"/>
        <v>4.710411021348798</v>
      </c>
    </row>
    <row r="21" spans="1:15" ht="12.75">
      <c r="A21" s="34"/>
      <c r="C21" s="73"/>
      <c r="F21" s="63"/>
      <c r="L21" s="73"/>
      <c r="M21" s="73"/>
      <c r="N21" s="78">
        <f t="shared" si="3"/>
        <v>0</v>
      </c>
      <c r="O21" s="63"/>
    </row>
    <row r="22" spans="1:15" ht="12.75">
      <c r="A22" s="85" t="s">
        <v>18</v>
      </c>
      <c r="C22" s="77">
        <f>SUM(C14:C21)</f>
        <v>245994</v>
      </c>
      <c r="D22" s="77">
        <f>SUM(D14:D21)</f>
        <v>223</v>
      </c>
      <c r="E22" s="77">
        <f>SUM(E14:E21)</f>
        <v>1186</v>
      </c>
      <c r="F22" s="76">
        <f t="shared" si="0"/>
        <v>4.821255802987065</v>
      </c>
      <c r="G22" s="77">
        <f>SUM(G14:G21)</f>
        <v>521</v>
      </c>
      <c r="H22" s="76">
        <f t="shared" si="1"/>
        <v>439.29173693086005</v>
      </c>
      <c r="I22" s="75">
        <f>SUM(I14:I20)</f>
        <v>7</v>
      </c>
      <c r="J22" s="75">
        <f>SUM(J14:J20)</f>
        <v>608</v>
      </c>
      <c r="K22" s="76">
        <f t="shared" si="2"/>
        <v>2.4716049984958985</v>
      </c>
      <c r="L22" s="75">
        <f>SUM(L14:L20)</f>
        <v>24</v>
      </c>
      <c r="M22" s="75">
        <f>SUM(M14:M20)</f>
        <v>15</v>
      </c>
      <c r="N22" s="74">
        <f t="shared" si="3"/>
        <v>578</v>
      </c>
      <c r="O22" s="76">
        <f t="shared" si="4"/>
        <v>2.3496508044911666</v>
      </c>
    </row>
    <row r="23" ht="12.75">
      <c r="A23" s="1"/>
    </row>
    <row r="24" ht="12.75">
      <c r="A24" s="1"/>
    </row>
    <row r="25" ht="12.75">
      <c r="A25" s="1"/>
    </row>
    <row r="26" spans="1:15" ht="12.75">
      <c r="A26" s="229" t="s">
        <v>40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</row>
    <row r="27" spans="1:7" ht="7.5" customHeight="1">
      <c r="A27" s="25"/>
      <c r="B27" s="25"/>
      <c r="C27" s="25"/>
      <c r="D27" s="25"/>
      <c r="E27" s="25"/>
      <c r="F27" s="25"/>
      <c r="G27" s="25"/>
    </row>
    <row r="28" spans="1:15" ht="12.75">
      <c r="A28" s="48"/>
      <c r="B28" s="35"/>
      <c r="C28" s="21"/>
      <c r="D28" s="15" t="s">
        <v>39</v>
      </c>
      <c r="E28" s="14"/>
      <c r="F28" s="35"/>
      <c r="G28" s="35"/>
      <c r="H28" s="35"/>
      <c r="I28" s="14"/>
      <c r="J28" s="14"/>
      <c r="K28" s="35"/>
      <c r="L28" s="35"/>
      <c r="M28" s="35"/>
      <c r="N28" s="242" t="s">
        <v>52</v>
      </c>
      <c r="O28" s="243"/>
    </row>
    <row r="29" spans="1:15" ht="12.75">
      <c r="A29" s="34"/>
      <c r="C29" s="10" t="s">
        <v>122</v>
      </c>
      <c r="D29" s="10" t="s">
        <v>16</v>
      </c>
      <c r="E29" s="235" t="s">
        <v>8</v>
      </c>
      <c r="F29" s="236"/>
      <c r="G29" s="236"/>
      <c r="H29" s="241"/>
      <c r="I29" s="9" t="s">
        <v>47</v>
      </c>
      <c r="J29" s="235" t="s">
        <v>9</v>
      </c>
      <c r="K29" s="236"/>
      <c r="L29" s="236"/>
      <c r="M29" s="241"/>
      <c r="N29" s="235" t="s">
        <v>10</v>
      </c>
      <c r="O29" s="236"/>
    </row>
    <row r="30" spans="1:15" ht="12.75">
      <c r="A30" s="50" t="s">
        <v>65</v>
      </c>
      <c r="B30" s="6"/>
      <c r="C30" s="10" t="s">
        <v>123</v>
      </c>
      <c r="D30" s="11" t="s">
        <v>17</v>
      </c>
      <c r="E30" s="20"/>
      <c r="F30" s="6"/>
      <c r="G30" s="6"/>
      <c r="H30" s="6"/>
      <c r="I30" s="8" t="s">
        <v>48</v>
      </c>
      <c r="J30" s="20"/>
      <c r="K30" s="6"/>
      <c r="L30" s="6"/>
      <c r="M30" s="6"/>
      <c r="N30" s="238" t="s">
        <v>11</v>
      </c>
      <c r="O30" s="239"/>
    </row>
    <row r="31" spans="1:15" ht="12.75">
      <c r="A31" s="34"/>
      <c r="B31" s="65">
        <v>15916</v>
      </c>
      <c r="C31" s="10" t="s">
        <v>124</v>
      </c>
      <c r="D31" s="10"/>
      <c r="E31" s="19"/>
      <c r="F31" s="19" t="s">
        <v>42</v>
      </c>
      <c r="G31" s="227" t="s">
        <v>143</v>
      </c>
      <c r="H31" s="234"/>
      <c r="I31" s="9"/>
      <c r="J31" s="9"/>
      <c r="K31" s="19" t="s">
        <v>1</v>
      </c>
      <c r="L31" s="15" t="s">
        <v>49</v>
      </c>
      <c r="M31" s="9" t="s">
        <v>126</v>
      </c>
      <c r="N31" s="9"/>
      <c r="O31" s="19" t="s">
        <v>42</v>
      </c>
    </row>
    <row r="32" spans="1:15" ht="12.75">
      <c r="A32" s="50" t="s">
        <v>79</v>
      </c>
      <c r="C32" s="10" t="s">
        <v>125</v>
      </c>
      <c r="D32" s="10" t="s">
        <v>0</v>
      </c>
      <c r="E32" s="9" t="s">
        <v>0</v>
      </c>
      <c r="F32" s="9" t="s">
        <v>43</v>
      </c>
      <c r="G32" s="9" t="s">
        <v>0</v>
      </c>
      <c r="H32" s="15" t="s">
        <v>1</v>
      </c>
      <c r="I32" s="9" t="s">
        <v>0</v>
      </c>
      <c r="J32" s="9" t="s">
        <v>0</v>
      </c>
      <c r="K32" s="9" t="s">
        <v>43</v>
      </c>
      <c r="L32" s="10" t="s">
        <v>50</v>
      </c>
      <c r="M32" s="9" t="s">
        <v>127</v>
      </c>
      <c r="N32" s="9" t="s">
        <v>0</v>
      </c>
      <c r="O32" s="9" t="s">
        <v>43</v>
      </c>
    </row>
    <row r="33" spans="1:15" ht="12.75">
      <c r="A33" s="34"/>
      <c r="C33" s="55"/>
      <c r="D33" s="10"/>
      <c r="E33" s="9"/>
      <c r="F33" s="9" t="s">
        <v>44</v>
      </c>
      <c r="G33" s="9"/>
      <c r="H33" s="10" t="s">
        <v>45</v>
      </c>
      <c r="I33" s="9"/>
      <c r="J33" s="9"/>
      <c r="K33" s="7" t="s">
        <v>44</v>
      </c>
      <c r="L33" s="16" t="s">
        <v>51</v>
      </c>
      <c r="M33" s="7" t="s">
        <v>119</v>
      </c>
      <c r="N33" s="9"/>
      <c r="O33" s="9" t="s">
        <v>44</v>
      </c>
    </row>
    <row r="34" spans="1:15" ht="12.75">
      <c r="A34" s="6"/>
      <c r="B34" s="6"/>
      <c r="C34" s="22"/>
      <c r="D34" s="11"/>
      <c r="E34" s="8"/>
      <c r="F34" s="11"/>
      <c r="G34" s="8"/>
      <c r="H34" s="11" t="s">
        <v>46</v>
      </c>
      <c r="I34" s="8"/>
      <c r="J34" s="8"/>
      <c r="K34" s="8"/>
      <c r="L34" s="11"/>
      <c r="M34" s="8"/>
      <c r="N34" s="8"/>
      <c r="O34" s="8"/>
    </row>
    <row r="35" spans="1:7" ht="12.75">
      <c r="A35" s="48"/>
      <c r="B35" s="64">
        <f>SUM(B31-B33)</f>
        <v>15916</v>
      </c>
      <c r="C35" s="67"/>
      <c r="D35" s="64"/>
      <c r="E35" s="67"/>
      <c r="F35" s="64"/>
      <c r="G35" s="183"/>
    </row>
    <row r="36" spans="1:15" ht="12.75">
      <c r="A36" s="34" t="s">
        <v>61</v>
      </c>
      <c r="C36" s="73">
        <v>7082</v>
      </c>
      <c r="D36" s="73">
        <v>2</v>
      </c>
      <c r="E36" s="73">
        <v>30</v>
      </c>
      <c r="F36" s="63">
        <f aca="true" t="shared" si="5" ref="F36:F60">SUM(E36/C36)*1000</f>
        <v>4.236091499576391</v>
      </c>
      <c r="G36" s="73">
        <v>13</v>
      </c>
      <c r="H36" s="63">
        <f aca="true" t="shared" si="6" ref="H36:H60">SUM(G36/E36)*1000</f>
        <v>433.33333333333337</v>
      </c>
      <c r="I36" s="73">
        <v>0</v>
      </c>
      <c r="J36" s="164">
        <v>23</v>
      </c>
      <c r="K36" s="63">
        <f aca="true" t="shared" si="7" ref="K36:K60">SUM(J36/C36)*1000</f>
        <v>3.247670149675233</v>
      </c>
      <c r="L36" s="73">
        <v>1</v>
      </c>
      <c r="M36" s="73">
        <v>1</v>
      </c>
      <c r="N36" s="78">
        <f>SUM(E36-J36)</f>
        <v>7</v>
      </c>
      <c r="O36" s="63">
        <f>SUM(N36/C36)*1000</f>
        <v>0.9884213499011579</v>
      </c>
    </row>
    <row r="37" spans="1:15" ht="12.75">
      <c r="A37" s="34" t="s">
        <v>62</v>
      </c>
      <c r="C37" s="73">
        <v>21802</v>
      </c>
      <c r="D37" s="73">
        <v>9</v>
      </c>
      <c r="E37" s="73">
        <v>106</v>
      </c>
      <c r="F37" s="63">
        <f t="shared" si="5"/>
        <v>4.861939271626457</v>
      </c>
      <c r="G37" s="73">
        <v>28</v>
      </c>
      <c r="H37" s="63">
        <f t="shared" si="6"/>
        <v>264.1509433962264</v>
      </c>
      <c r="I37" s="73">
        <v>1</v>
      </c>
      <c r="J37" s="73">
        <v>38</v>
      </c>
      <c r="K37" s="63">
        <f t="shared" si="7"/>
        <v>1.7429593615264656</v>
      </c>
      <c r="L37" s="73">
        <v>1</v>
      </c>
      <c r="M37" s="73">
        <v>1</v>
      </c>
      <c r="N37" s="78">
        <f aca="true" t="shared" si="8" ref="N37:N60">SUM(E37-J37)</f>
        <v>68</v>
      </c>
      <c r="O37" s="63">
        <f aca="true" t="shared" si="9" ref="O37:O60">SUM(N37/C37)*1000</f>
        <v>3.1189799100999904</v>
      </c>
    </row>
    <row r="38" spans="1:15" ht="12.75">
      <c r="A38" s="34" t="s">
        <v>63</v>
      </c>
      <c r="C38" s="73">
        <v>17934</v>
      </c>
      <c r="D38" s="73">
        <v>27</v>
      </c>
      <c r="E38" s="73">
        <v>51</v>
      </c>
      <c r="F38" s="63">
        <f t="shared" si="5"/>
        <v>2.843760455001673</v>
      </c>
      <c r="G38" s="73">
        <v>23</v>
      </c>
      <c r="H38" s="63">
        <f t="shared" si="6"/>
        <v>450.98039215686276</v>
      </c>
      <c r="I38" s="73">
        <v>0</v>
      </c>
      <c r="J38" s="73">
        <v>50</v>
      </c>
      <c r="K38" s="63">
        <f t="shared" si="7"/>
        <v>2.7880004460800714</v>
      </c>
      <c r="L38" s="73">
        <v>0</v>
      </c>
      <c r="M38" s="73">
        <v>0</v>
      </c>
      <c r="N38" s="78">
        <f t="shared" si="8"/>
        <v>1</v>
      </c>
      <c r="O38" s="63">
        <f t="shared" si="9"/>
        <v>0.05576000892160143</v>
      </c>
    </row>
    <row r="39" spans="1:15" ht="12.75">
      <c r="A39" s="34" t="s">
        <v>64</v>
      </c>
      <c r="C39" s="73">
        <v>5457</v>
      </c>
      <c r="D39" s="73">
        <v>4</v>
      </c>
      <c r="E39" s="73">
        <v>30</v>
      </c>
      <c r="F39" s="63">
        <f t="shared" si="5"/>
        <v>5.497526113249037</v>
      </c>
      <c r="G39" s="73">
        <v>15</v>
      </c>
      <c r="H39" s="63">
        <f t="shared" si="6"/>
        <v>500</v>
      </c>
      <c r="I39" s="73">
        <v>0</v>
      </c>
      <c r="J39" s="73">
        <v>11</v>
      </c>
      <c r="K39" s="63">
        <f t="shared" si="7"/>
        <v>2.0157595748579804</v>
      </c>
      <c r="L39" s="73">
        <v>0</v>
      </c>
      <c r="M39" s="73">
        <v>0</v>
      </c>
      <c r="N39" s="78">
        <f t="shared" si="8"/>
        <v>19</v>
      </c>
      <c r="O39" s="63">
        <f t="shared" si="9"/>
        <v>3.4817665383910574</v>
      </c>
    </row>
    <row r="40" spans="1:15" ht="12.75">
      <c r="A40" s="34"/>
      <c r="C40" s="73"/>
      <c r="D40" s="73"/>
      <c r="E40" s="73"/>
      <c r="F40" s="63"/>
      <c r="G40" s="73"/>
      <c r="H40" s="63"/>
      <c r="I40" s="73"/>
      <c r="J40" s="73"/>
      <c r="K40" s="63"/>
      <c r="L40" s="73"/>
      <c r="M40" s="73"/>
      <c r="N40" s="78">
        <f t="shared" si="8"/>
        <v>0</v>
      </c>
      <c r="O40" s="63"/>
    </row>
    <row r="41" spans="1:15" ht="12.75">
      <c r="A41" s="34" t="s">
        <v>65</v>
      </c>
      <c r="C41" s="73">
        <f>SUM(C36:C40)</f>
        <v>52275</v>
      </c>
      <c r="D41" s="73">
        <f>SUM(D36:D40)</f>
        <v>42</v>
      </c>
      <c r="E41" s="73">
        <f>SUM(E36:E40)</f>
        <v>217</v>
      </c>
      <c r="F41" s="63">
        <f t="shared" si="5"/>
        <v>4.1511238641798185</v>
      </c>
      <c r="G41" s="73">
        <f>SUM(G36:G39)</f>
        <v>79</v>
      </c>
      <c r="H41" s="63">
        <f t="shared" si="6"/>
        <v>364.0552995391705</v>
      </c>
      <c r="I41" s="73">
        <f>SUM(I36:I39)</f>
        <v>1</v>
      </c>
      <c r="J41" s="73">
        <f>SUM(J36:J39)</f>
        <v>122</v>
      </c>
      <c r="K41" s="63">
        <f t="shared" si="7"/>
        <v>2.3338115734098515</v>
      </c>
      <c r="L41" s="73">
        <f>SUM(L36:L39)</f>
        <v>2</v>
      </c>
      <c r="M41" s="73">
        <f>SUM(M36:M39)</f>
        <v>2</v>
      </c>
      <c r="N41" s="78">
        <f t="shared" si="8"/>
        <v>95</v>
      </c>
      <c r="O41" s="63">
        <f t="shared" si="9"/>
        <v>1.8173122907699664</v>
      </c>
    </row>
    <row r="42" spans="1:15" ht="12.75">
      <c r="A42" s="34" t="s">
        <v>66</v>
      </c>
      <c r="C42" s="73"/>
      <c r="D42" s="73"/>
      <c r="E42" s="73"/>
      <c r="F42" s="63"/>
      <c r="G42" s="73"/>
      <c r="H42" s="63"/>
      <c r="I42" s="73"/>
      <c r="J42" s="73"/>
      <c r="K42" s="63"/>
      <c r="L42" s="73"/>
      <c r="M42" s="73"/>
      <c r="N42" s="78">
        <f t="shared" si="8"/>
        <v>0</v>
      </c>
      <c r="O42" s="63"/>
    </row>
    <row r="43" spans="1:15" ht="12.75">
      <c r="A43" s="34"/>
      <c r="C43" s="73"/>
      <c r="D43" s="73"/>
      <c r="E43" s="73"/>
      <c r="F43" s="63"/>
      <c r="G43" s="73"/>
      <c r="H43" s="63"/>
      <c r="I43" s="73"/>
      <c r="J43" s="73"/>
      <c r="K43" s="63"/>
      <c r="L43" s="73"/>
      <c r="M43" s="73"/>
      <c r="N43" s="78">
        <f t="shared" si="8"/>
        <v>0</v>
      </c>
      <c r="O43" s="63"/>
    </row>
    <row r="44" spans="1:15" ht="12.75">
      <c r="A44" s="86" t="s">
        <v>67</v>
      </c>
      <c r="C44" s="73">
        <v>4239</v>
      </c>
      <c r="D44" s="73">
        <v>2</v>
      </c>
      <c r="E44" s="73">
        <v>19</v>
      </c>
      <c r="F44" s="63">
        <f t="shared" si="5"/>
        <v>4.482189195564992</v>
      </c>
      <c r="G44" s="73">
        <v>7</v>
      </c>
      <c r="H44" s="63">
        <f t="shared" si="6"/>
        <v>368.4210526315789</v>
      </c>
      <c r="I44" s="73">
        <v>0</v>
      </c>
      <c r="J44" s="73">
        <v>7</v>
      </c>
      <c r="K44" s="63">
        <f t="shared" si="7"/>
        <v>1.6513328615239444</v>
      </c>
      <c r="L44" s="73">
        <v>0</v>
      </c>
      <c r="M44" s="73">
        <v>0</v>
      </c>
      <c r="N44" s="78">
        <f t="shared" si="8"/>
        <v>12</v>
      </c>
      <c r="O44" s="63">
        <f t="shared" si="9"/>
        <v>2.8308563340410475</v>
      </c>
    </row>
    <row r="45" spans="1:15" ht="12.75">
      <c r="A45" s="86" t="s">
        <v>68</v>
      </c>
      <c r="C45" s="73">
        <v>9504</v>
      </c>
      <c r="D45" s="73">
        <v>7</v>
      </c>
      <c r="E45" s="73">
        <v>28</v>
      </c>
      <c r="F45" s="63">
        <f t="shared" si="5"/>
        <v>2.9461279461279464</v>
      </c>
      <c r="G45" s="73">
        <v>9</v>
      </c>
      <c r="H45" s="63">
        <f t="shared" si="6"/>
        <v>321.42857142857144</v>
      </c>
      <c r="I45" s="73">
        <v>0</v>
      </c>
      <c r="J45" s="73">
        <v>22</v>
      </c>
      <c r="K45" s="63">
        <f t="shared" si="7"/>
        <v>2.314814814814815</v>
      </c>
      <c r="L45" s="73">
        <v>3</v>
      </c>
      <c r="M45" s="73">
        <v>2</v>
      </c>
      <c r="N45" s="78">
        <f t="shared" si="8"/>
        <v>6</v>
      </c>
      <c r="O45" s="63">
        <f t="shared" si="9"/>
        <v>0.6313131313131314</v>
      </c>
    </row>
    <row r="46" spans="1:15" ht="12.75">
      <c r="A46" s="86" t="s">
        <v>69</v>
      </c>
      <c r="C46" s="73">
        <v>7016</v>
      </c>
      <c r="D46" s="73">
        <v>13</v>
      </c>
      <c r="E46" s="73">
        <v>28</v>
      </c>
      <c r="F46" s="63">
        <f t="shared" si="5"/>
        <v>3.990877993158495</v>
      </c>
      <c r="G46" s="73">
        <v>6</v>
      </c>
      <c r="H46" s="63">
        <f t="shared" si="6"/>
        <v>214.28571428571428</v>
      </c>
      <c r="I46" s="73">
        <v>1</v>
      </c>
      <c r="J46" s="73">
        <v>14</v>
      </c>
      <c r="K46" s="63">
        <f t="shared" si="7"/>
        <v>1.9954389965792474</v>
      </c>
      <c r="L46" s="73">
        <v>0</v>
      </c>
      <c r="M46" s="73">
        <v>0</v>
      </c>
      <c r="N46" s="78">
        <f t="shared" si="8"/>
        <v>14</v>
      </c>
      <c r="O46" s="63">
        <f t="shared" si="9"/>
        <v>1.9954389965792474</v>
      </c>
    </row>
    <row r="47" spans="1:15" ht="12.75">
      <c r="A47" s="86" t="s">
        <v>70</v>
      </c>
      <c r="C47" s="73">
        <v>8393</v>
      </c>
      <c r="D47" s="73">
        <v>4</v>
      </c>
      <c r="E47" s="73">
        <v>26</v>
      </c>
      <c r="F47" s="63">
        <f t="shared" si="5"/>
        <v>3.0978196115810794</v>
      </c>
      <c r="G47" s="73">
        <v>6</v>
      </c>
      <c r="H47" s="63">
        <f t="shared" si="6"/>
        <v>230.76923076923077</v>
      </c>
      <c r="I47" s="73">
        <v>0</v>
      </c>
      <c r="J47" s="73">
        <v>22</v>
      </c>
      <c r="K47" s="63">
        <f t="shared" si="7"/>
        <v>2.6212319790301444</v>
      </c>
      <c r="L47" s="73">
        <v>0</v>
      </c>
      <c r="M47" s="73">
        <v>0</v>
      </c>
      <c r="N47" s="78">
        <f t="shared" si="8"/>
        <v>4</v>
      </c>
      <c r="O47" s="63">
        <f t="shared" si="9"/>
        <v>0.4765876325509353</v>
      </c>
    </row>
    <row r="48" spans="1:15" ht="12.75">
      <c r="A48" s="34"/>
      <c r="C48" s="73"/>
      <c r="D48" s="73"/>
      <c r="E48" s="73"/>
      <c r="F48" s="63"/>
      <c r="G48" s="73"/>
      <c r="H48" s="63"/>
      <c r="I48" s="73"/>
      <c r="J48" s="73"/>
      <c r="K48" s="63"/>
      <c r="L48" s="73"/>
      <c r="M48" s="73"/>
      <c r="N48" s="78">
        <f t="shared" si="8"/>
        <v>0</v>
      </c>
      <c r="O48" s="63"/>
    </row>
    <row r="49" spans="1:15" ht="12.75">
      <c r="A49" s="34" t="s">
        <v>71</v>
      </c>
      <c r="C49" s="73">
        <v>21451</v>
      </c>
      <c r="D49" s="73">
        <v>31</v>
      </c>
      <c r="E49" s="73">
        <v>87</v>
      </c>
      <c r="F49" s="63">
        <f t="shared" si="5"/>
        <v>4.055754976457974</v>
      </c>
      <c r="G49" s="73">
        <v>21</v>
      </c>
      <c r="H49" s="63">
        <f t="shared" si="6"/>
        <v>241.3793103448276</v>
      </c>
      <c r="I49" s="73">
        <v>1</v>
      </c>
      <c r="J49" s="73">
        <v>52</v>
      </c>
      <c r="K49" s="63">
        <f t="shared" si="7"/>
        <v>2.4241294112162604</v>
      </c>
      <c r="L49" s="73">
        <v>1</v>
      </c>
      <c r="M49" s="73">
        <v>1</v>
      </c>
      <c r="N49" s="78">
        <f t="shared" si="8"/>
        <v>35</v>
      </c>
      <c r="O49" s="63">
        <f t="shared" si="9"/>
        <v>1.6316255652417138</v>
      </c>
    </row>
    <row r="50" spans="1:15" ht="12.75">
      <c r="A50" s="34" t="s">
        <v>72</v>
      </c>
      <c r="C50" s="73">
        <v>4019</v>
      </c>
      <c r="D50" s="73">
        <v>1</v>
      </c>
      <c r="E50" s="73">
        <v>10</v>
      </c>
      <c r="F50" s="63">
        <f t="shared" si="5"/>
        <v>2.488181139586962</v>
      </c>
      <c r="G50" s="73">
        <v>1</v>
      </c>
      <c r="H50" s="63">
        <f t="shared" si="6"/>
        <v>100</v>
      </c>
      <c r="I50" s="73">
        <v>0</v>
      </c>
      <c r="J50" s="73">
        <v>3</v>
      </c>
      <c r="K50" s="63">
        <f t="shared" si="7"/>
        <v>0.7464543418760885</v>
      </c>
      <c r="L50" s="73">
        <v>0</v>
      </c>
      <c r="M50" s="73">
        <v>0</v>
      </c>
      <c r="N50" s="78">
        <f t="shared" si="8"/>
        <v>7</v>
      </c>
      <c r="O50" s="63">
        <f t="shared" si="9"/>
        <v>1.7417267977108732</v>
      </c>
    </row>
    <row r="51" spans="1:15" ht="12.75">
      <c r="A51" s="34" t="s">
        <v>73</v>
      </c>
      <c r="C51" s="73">
        <v>9247</v>
      </c>
      <c r="D51" s="73">
        <v>12</v>
      </c>
      <c r="E51" s="73">
        <v>36</v>
      </c>
      <c r="F51" s="63">
        <f t="shared" si="5"/>
        <v>3.893154536606467</v>
      </c>
      <c r="G51" s="73">
        <v>9</v>
      </c>
      <c r="H51" s="63">
        <f t="shared" si="6"/>
        <v>250</v>
      </c>
      <c r="I51" s="73">
        <v>0</v>
      </c>
      <c r="J51" s="73">
        <v>24</v>
      </c>
      <c r="K51" s="63">
        <f t="shared" si="7"/>
        <v>2.5954363577376447</v>
      </c>
      <c r="L51" s="73">
        <v>0</v>
      </c>
      <c r="M51" s="73">
        <v>0</v>
      </c>
      <c r="N51" s="78">
        <f t="shared" si="8"/>
        <v>12</v>
      </c>
      <c r="O51" s="63">
        <f t="shared" si="9"/>
        <v>1.2977181788688223</v>
      </c>
    </row>
    <row r="52" spans="1:15" ht="12.75">
      <c r="A52" s="34" t="s">
        <v>74</v>
      </c>
      <c r="C52" s="73">
        <v>7248</v>
      </c>
      <c r="D52" s="73">
        <v>4</v>
      </c>
      <c r="E52" s="73">
        <v>19</v>
      </c>
      <c r="F52" s="63">
        <f t="shared" si="5"/>
        <v>2.621412803532009</v>
      </c>
      <c r="G52" s="73">
        <v>7</v>
      </c>
      <c r="H52" s="63">
        <f t="shared" si="6"/>
        <v>368.4210526315789</v>
      </c>
      <c r="I52" s="73">
        <v>0</v>
      </c>
      <c r="J52" s="73">
        <v>22</v>
      </c>
      <c r="K52" s="63">
        <f t="shared" si="7"/>
        <v>3.0353200883002205</v>
      </c>
      <c r="L52" s="73">
        <v>0</v>
      </c>
      <c r="M52" s="73">
        <v>0</v>
      </c>
      <c r="N52" s="78">
        <f t="shared" si="8"/>
        <v>-3</v>
      </c>
      <c r="O52" s="63">
        <f t="shared" si="9"/>
        <v>-0.4139072847682119</v>
      </c>
    </row>
    <row r="53" spans="1:15" ht="12.75">
      <c r="A53" s="34"/>
      <c r="C53" s="73"/>
      <c r="D53" s="73"/>
      <c r="E53" s="73"/>
      <c r="F53" s="63"/>
      <c r="G53" s="73"/>
      <c r="H53" s="63"/>
      <c r="I53" s="73"/>
      <c r="J53" s="73"/>
      <c r="K53" s="63"/>
      <c r="L53" s="73"/>
      <c r="M53" s="73"/>
      <c r="N53" s="78">
        <f t="shared" si="8"/>
        <v>0</v>
      </c>
      <c r="O53" s="63"/>
    </row>
    <row r="54" spans="1:15" ht="12.75">
      <c r="A54" s="34" t="s">
        <v>75</v>
      </c>
      <c r="C54" s="73">
        <v>12679</v>
      </c>
      <c r="D54" s="73">
        <v>11</v>
      </c>
      <c r="E54" s="73">
        <v>36</v>
      </c>
      <c r="F54" s="63">
        <f t="shared" si="5"/>
        <v>2.839340642006467</v>
      </c>
      <c r="G54" s="73">
        <v>16</v>
      </c>
      <c r="H54" s="63">
        <f t="shared" si="6"/>
        <v>444.4444444444444</v>
      </c>
      <c r="I54" s="73">
        <v>0</v>
      </c>
      <c r="J54" s="73">
        <v>30</v>
      </c>
      <c r="K54" s="63">
        <f t="shared" si="7"/>
        <v>2.3661172016720564</v>
      </c>
      <c r="L54" s="73">
        <v>1</v>
      </c>
      <c r="M54" s="73">
        <v>0</v>
      </c>
      <c r="N54" s="78">
        <f t="shared" si="8"/>
        <v>6</v>
      </c>
      <c r="O54" s="63">
        <f t="shared" si="9"/>
        <v>0.4732234403344112</v>
      </c>
    </row>
    <row r="55" spans="1:15" ht="12.75">
      <c r="A55" s="34" t="s">
        <v>76</v>
      </c>
      <c r="C55" s="73">
        <v>6506</v>
      </c>
      <c r="D55" s="73">
        <v>3</v>
      </c>
      <c r="E55" s="73">
        <v>11</v>
      </c>
      <c r="F55" s="63">
        <f t="shared" si="5"/>
        <v>1.6907470027666769</v>
      </c>
      <c r="G55" s="73">
        <v>4</v>
      </c>
      <c r="H55" s="63">
        <f t="shared" si="6"/>
        <v>363.6363636363636</v>
      </c>
      <c r="I55" s="73">
        <v>0</v>
      </c>
      <c r="J55" s="73">
        <v>13</v>
      </c>
      <c r="K55" s="63">
        <f t="shared" si="7"/>
        <v>1.9981555487242546</v>
      </c>
      <c r="L55" s="73">
        <v>0</v>
      </c>
      <c r="M55" s="73">
        <v>0</v>
      </c>
      <c r="N55" s="78">
        <f t="shared" si="8"/>
        <v>-2</v>
      </c>
      <c r="O55" s="63">
        <f t="shared" si="9"/>
        <v>-0.3074085459575776</v>
      </c>
    </row>
    <row r="56" spans="1:15" ht="12.75">
      <c r="A56" s="34" t="s">
        <v>77</v>
      </c>
      <c r="C56" s="73">
        <v>9577</v>
      </c>
      <c r="D56" s="73">
        <v>9</v>
      </c>
      <c r="E56" s="73">
        <v>44</v>
      </c>
      <c r="F56" s="63">
        <f t="shared" si="5"/>
        <v>4.594340607705963</v>
      </c>
      <c r="G56" s="73">
        <v>17</v>
      </c>
      <c r="H56" s="63">
        <f t="shared" si="6"/>
        <v>386.3636363636364</v>
      </c>
      <c r="I56" s="73">
        <v>1</v>
      </c>
      <c r="J56" s="73">
        <v>21</v>
      </c>
      <c r="K56" s="63">
        <f t="shared" si="7"/>
        <v>2.1927534718596635</v>
      </c>
      <c r="L56" s="73">
        <v>0</v>
      </c>
      <c r="M56" s="73">
        <v>0</v>
      </c>
      <c r="N56" s="78">
        <f t="shared" si="8"/>
        <v>23</v>
      </c>
      <c r="O56" s="63">
        <f t="shared" si="9"/>
        <v>2.4015871358462983</v>
      </c>
    </row>
    <row r="57" spans="1:15" ht="12.75">
      <c r="A57" s="34"/>
      <c r="F57" s="63"/>
      <c r="H57" s="63"/>
      <c r="K57" s="63"/>
      <c r="L57" s="73"/>
      <c r="M57" s="73"/>
      <c r="N57" s="78">
        <f t="shared" si="8"/>
        <v>0</v>
      </c>
      <c r="O57" s="63"/>
    </row>
    <row r="58" spans="1:15" ht="12.75">
      <c r="A58" s="34" t="s">
        <v>78</v>
      </c>
      <c r="C58" s="73">
        <f>SUM(C44:C56)</f>
        <v>99879</v>
      </c>
      <c r="D58" s="73">
        <f>SUM(D44:D56)</f>
        <v>97</v>
      </c>
      <c r="E58" s="73">
        <f>SUM(E44:E56)</f>
        <v>344</v>
      </c>
      <c r="F58" s="63">
        <f t="shared" si="5"/>
        <v>3.4441674426055524</v>
      </c>
      <c r="G58" s="73">
        <f>SUM(G44:G56)</f>
        <v>103</v>
      </c>
      <c r="H58" s="63">
        <f t="shared" si="6"/>
        <v>299.41860465116275</v>
      </c>
      <c r="I58" s="73">
        <f>SUM(I44:I56)</f>
        <v>3</v>
      </c>
      <c r="J58" s="73">
        <f>SUM(J44:J56)</f>
        <v>230</v>
      </c>
      <c r="K58" s="63">
        <f t="shared" si="7"/>
        <v>2.3027863715095265</v>
      </c>
      <c r="L58" s="73">
        <f>SUM(L44:L56)</f>
        <v>5</v>
      </c>
      <c r="M58" s="73">
        <f>SUM(M44:M56)</f>
        <v>3</v>
      </c>
      <c r="N58" s="78">
        <f t="shared" si="8"/>
        <v>114</v>
      </c>
      <c r="O58" s="63">
        <f t="shared" si="9"/>
        <v>1.1413810710960262</v>
      </c>
    </row>
    <row r="59" spans="1:15" ht="12.75">
      <c r="A59" s="34"/>
      <c r="F59" s="63"/>
      <c r="H59" s="63"/>
      <c r="K59" s="63"/>
      <c r="L59" s="73"/>
      <c r="M59" s="73"/>
      <c r="N59" s="78">
        <f t="shared" si="8"/>
        <v>0</v>
      </c>
      <c r="O59" s="63"/>
    </row>
    <row r="60" spans="1:15" ht="12.75">
      <c r="A60" s="85" t="s">
        <v>18</v>
      </c>
      <c r="C60" s="77">
        <f>SUM(C41+C58)</f>
        <v>152154</v>
      </c>
      <c r="D60" s="77">
        <f>SUM(D41+D58)</f>
        <v>139</v>
      </c>
      <c r="E60" s="77">
        <f>SUM(E41+E58)</f>
        <v>561</v>
      </c>
      <c r="F60" s="76">
        <f t="shared" si="5"/>
        <v>3.6870539059111165</v>
      </c>
      <c r="G60" s="77">
        <f>SUM(G41+G58)</f>
        <v>182</v>
      </c>
      <c r="H60" s="76">
        <f t="shared" si="6"/>
        <v>324.4206773618538</v>
      </c>
      <c r="I60" s="77">
        <f>SUM(I41+I58)</f>
        <v>4</v>
      </c>
      <c r="J60" s="77">
        <f>SUM(J41+J58)</f>
        <v>352</v>
      </c>
      <c r="K60" s="76">
        <f t="shared" si="7"/>
        <v>2.3134455880226614</v>
      </c>
      <c r="L60" s="77">
        <f>SUM(L41+L58)</f>
        <v>7</v>
      </c>
      <c r="M60" s="77">
        <f>SUM(M41+M58)</f>
        <v>5</v>
      </c>
      <c r="N60" s="79">
        <f t="shared" si="8"/>
        <v>209</v>
      </c>
      <c r="O60" s="76">
        <f t="shared" si="9"/>
        <v>1.373608317888455</v>
      </c>
    </row>
  </sheetData>
  <mergeCells count="14">
    <mergeCell ref="A26:O26"/>
    <mergeCell ref="E7:H7"/>
    <mergeCell ref="J7:M7"/>
    <mergeCell ref="G9:H9"/>
    <mergeCell ref="A4:O4"/>
    <mergeCell ref="E29:H29"/>
    <mergeCell ref="J29:M29"/>
    <mergeCell ref="G31:H31"/>
    <mergeCell ref="N28:O28"/>
    <mergeCell ref="N29:O29"/>
    <mergeCell ref="N30:O30"/>
    <mergeCell ref="N6:O6"/>
    <mergeCell ref="N7:O7"/>
    <mergeCell ref="N8:O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10.421875" style="0" hidden="1" customWidth="1"/>
    <col min="3" max="3" width="8.421875" style="0" customWidth="1"/>
    <col min="4" max="4" width="7.7109375" style="0" customWidth="1"/>
    <col min="5" max="6" width="8.421875" style="0" customWidth="1"/>
    <col min="7" max="7" width="8.28125" style="0" customWidth="1"/>
    <col min="8" max="8" width="7.57421875" style="0" customWidth="1"/>
    <col min="9" max="9" width="8.57421875" style="0" customWidth="1"/>
    <col min="10" max="10" width="7.57421875" style="0" customWidth="1"/>
    <col min="11" max="11" width="10.00390625" style="0" customWidth="1"/>
    <col min="12" max="12" width="13.8515625" style="0" customWidth="1"/>
  </cols>
  <sheetData>
    <row r="1" ht="12.75">
      <c r="A1" s="1" t="s">
        <v>172</v>
      </c>
    </row>
    <row r="3" spans="1:10" ht="12.75">
      <c r="A3" s="229" t="s">
        <v>31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7" ht="7.5" customHeight="1">
      <c r="A4" s="25"/>
      <c r="B4" s="25"/>
      <c r="C4" s="25"/>
      <c r="D4" s="25"/>
      <c r="E4" s="25"/>
      <c r="F4" s="25"/>
      <c r="G4" s="25"/>
    </row>
    <row r="5" spans="1:11" ht="12.75">
      <c r="A5" s="51" t="s">
        <v>80</v>
      </c>
      <c r="B5" s="35"/>
      <c r="C5" s="14"/>
      <c r="D5" s="48"/>
      <c r="E5" s="14"/>
      <c r="F5" s="35"/>
      <c r="G5" s="14"/>
      <c r="H5" s="48"/>
      <c r="I5" s="35"/>
      <c r="J5" s="35"/>
      <c r="K5" s="5"/>
    </row>
    <row r="6" spans="1:11" ht="12.75">
      <c r="A6" s="3" t="s">
        <v>81</v>
      </c>
      <c r="C6" s="244" t="s">
        <v>38</v>
      </c>
      <c r="D6" s="245"/>
      <c r="E6" s="238" t="s">
        <v>85</v>
      </c>
      <c r="F6" s="240"/>
      <c r="G6" s="238" t="s">
        <v>86</v>
      </c>
      <c r="H6" s="240"/>
      <c r="I6" s="239" t="s">
        <v>87</v>
      </c>
      <c r="J6" s="239"/>
      <c r="K6" s="5"/>
    </row>
    <row r="7" spans="1:11" ht="12.75">
      <c r="A7" s="13" t="s">
        <v>82</v>
      </c>
      <c r="B7" s="6"/>
      <c r="C7" s="8" t="s">
        <v>83</v>
      </c>
      <c r="D7" s="11" t="s">
        <v>84</v>
      </c>
      <c r="E7" s="8" t="s">
        <v>83</v>
      </c>
      <c r="F7" s="17" t="s">
        <v>84</v>
      </c>
      <c r="G7" s="8" t="s">
        <v>83</v>
      </c>
      <c r="H7" s="88" t="s">
        <v>84</v>
      </c>
      <c r="I7" s="8" t="s">
        <v>83</v>
      </c>
      <c r="J7" s="88" t="s">
        <v>84</v>
      </c>
      <c r="K7" s="5"/>
    </row>
    <row r="8" spans="1:12" ht="12.75">
      <c r="A8" s="3"/>
      <c r="C8" s="4"/>
      <c r="D8" s="5"/>
      <c r="L8" s="32"/>
    </row>
    <row r="9" spans="1:10" ht="12.75">
      <c r="A9" s="50" t="s">
        <v>88</v>
      </c>
      <c r="C9" s="83">
        <f aca="true" t="shared" si="0" ref="C9:D13">SUM(E9+G9+I9)</f>
        <v>505</v>
      </c>
      <c r="D9" s="83">
        <f t="shared" si="0"/>
        <v>988</v>
      </c>
      <c r="E9" s="80">
        <v>498</v>
      </c>
      <c r="F9" s="80">
        <v>971</v>
      </c>
      <c r="G9" s="80">
        <v>0</v>
      </c>
      <c r="H9" s="80">
        <v>0</v>
      </c>
      <c r="I9" s="80">
        <v>7</v>
      </c>
      <c r="J9" s="80">
        <v>17</v>
      </c>
    </row>
    <row r="10" spans="1:10" ht="12.75">
      <c r="A10" s="50" t="s">
        <v>89</v>
      </c>
      <c r="C10" s="83">
        <f t="shared" si="0"/>
        <v>2898</v>
      </c>
      <c r="D10" s="83">
        <f t="shared" si="0"/>
        <v>3299</v>
      </c>
      <c r="E10" s="80">
        <v>2701</v>
      </c>
      <c r="F10" s="80">
        <v>2917</v>
      </c>
      <c r="G10" s="80">
        <v>5</v>
      </c>
      <c r="H10" s="80">
        <v>11</v>
      </c>
      <c r="I10" s="80">
        <v>192</v>
      </c>
      <c r="J10" s="80">
        <v>371</v>
      </c>
    </row>
    <row r="11" spans="1:10" ht="12.75">
      <c r="A11" s="50" t="s">
        <v>90</v>
      </c>
      <c r="C11" s="83">
        <f t="shared" si="0"/>
        <v>2145</v>
      </c>
      <c r="D11" s="83">
        <f t="shared" si="0"/>
        <v>1703</v>
      </c>
      <c r="E11" s="80">
        <v>1540</v>
      </c>
      <c r="F11" s="80">
        <v>1045</v>
      </c>
      <c r="G11" s="80">
        <v>7</v>
      </c>
      <c r="H11" s="80">
        <v>18</v>
      </c>
      <c r="I11" s="80">
        <v>598</v>
      </c>
      <c r="J11" s="80">
        <v>640</v>
      </c>
    </row>
    <row r="12" spans="1:10" ht="12.75">
      <c r="A12" s="50" t="s">
        <v>91</v>
      </c>
      <c r="C12" s="83">
        <f t="shared" si="0"/>
        <v>817</v>
      </c>
      <c r="D12" s="83">
        <f t="shared" si="0"/>
        <v>685</v>
      </c>
      <c r="E12" s="80">
        <v>312</v>
      </c>
      <c r="F12" s="80">
        <v>215</v>
      </c>
      <c r="G12" s="80">
        <v>15</v>
      </c>
      <c r="H12" s="80">
        <v>12</v>
      </c>
      <c r="I12" s="80">
        <v>490</v>
      </c>
      <c r="J12" s="80">
        <v>458</v>
      </c>
    </row>
    <row r="13" spans="1:10" ht="12.75">
      <c r="A13" s="50" t="s">
        <v>92</v>
      </c>
      <c r="C13" s="83">
        <f t="shared" si="0"/>
        <v>461</v>
      </c>
      <c r="D13" s="83">
        <f t="shared" si="0"/>
        <v>234</v>
      </c>
      <c r="E13" s="80">
        <v>85</v>
      </c>
      <c r="F13" s="80">
        <v>33</v>
      </c>
      <c r="G13" s="80">
        <v>40</v>
      </c>
      <c r="H13" s="80">
        <v>21</v>
      </c>
      <c r="I13" s="80">
        <v>336</v>
      </c>
      <c r="J13" s="80">
        <v>180</v>
      </c>
    </row>
    <row r="14" spans="1:10" ht="12.75">
      <c r="A14" s="50" t="s">
        <v>93</v>
      </c>
      <c r="C14" s="83">
        <v>150</v>
      </c>
      <c r="D14" s="83">
        <f>SUM(F14+H14+J14)</f>
        <v>67</v>
      </c>
      <c r="E14" s="80">
        <v>18</v>
      </c>
      <c r="F14" s="80">
        <v>10</v>
      </c>
      <c r="G14" s="80">
        <v>46</v>
      </c>
      <c r="H14" s="80">
        <v>9</v>
      </c>
      <c r="I14" s="80">
        <v>86</v>
      </c>
      <c r="J14" s="80">
        <v>48</v>
      </c>
    </row>
    <row r="15" spans="1:10" ht="12.75">
      <c r="A15" s="85" t="s">
        <v>38</v>
      </c>
      <c r="C15" s="84">
        <f>SUM(E15+G15+I15)</f>
        <v>6976</v>
      </c>
      <c r="D15" s="84">
        <f>SUM(J15+H15+F15)</f>
        <v>6976</v>
      </c>
      <c r="E15" s="82">
        <f aca="true" t="shared" si="1" ref="E15:J15">SUM(E9:E14)</f>
        <v>5154</v>
      </c>
      <c r="F15" s="81">
        <f t="shared" si="1"/>
        <v>5191</v>
      </c>
      <c r="G15" s="82">
        <f t="shared" si="1"/>
        <v>113</v>
      </c>
      <c r="H15" s="81">
        <f t="shared" si="1"/>
        <v>71</v>
      </c>
      <c r="I15" s="82">
        <f t="shared" si="1"/>
        <v>1709</v>
      </c>
      <c r="J15" s="81">
        <f t="shared" si="1"/>
        <v>1714</v>
      </c>
    </row>
    <row r="16" spans="3:4" ht="12.75">
      <c r="C16" s="83"/>
      <c r="D16" s="5"/>
    </row>
    <row r="17" spans="3:4" ht="12.75">
      <c r="C17" s="5"/>
      <c r="D17" s="5"/>
    </row>
    <row r="18" spans="1:10" ht="12.75">
      <c r="A18" s="229" t="s">
        <v>40</v>
      </c>
      <c r="B18" s="229"/>
      <c r="C18" s="229"/>
      <c r="D18" s="229"/>
      <c r="E18" s="229"/>
      <c r="F18" s="229"/>
      <c r="G18" s="229"/>
      <c r="H18" s="229"/>
      <c r="I18" s="229"/>
      <c r="J18" s="229"/>
    </row>
    <row r="19" spans="1:7" ht="7.5" customHeight="1">
      <c r="A19" s="25"/>
      <c r="B19" s="25"/>
      <c r="C19" s="25"/>
      <c r="D19" s="25"/>
      <c r="E19" s="25"/>
      <c r="F19" s="25"/>
      <c r="G19" s="25"/>
    </row>
    <row r="20" spans="1:11" ht="12.75">
      <c r="A20" s="51" t="s">
        <v>80</v>
      </c>
      <c r="B20" s="35"/>
      <c r="C20" s="14"/>
      <c r="D20" s="48"/>
      <c r="E20" s="14"/>
      <c r="F20" s="35"/>
      <c r="G20" s="14"/>
      <c r="H20" s="48"/>
      <c r="I20" s="35"/>
      <c r="J20" s="35"/>
      <c r="K20" s="5"/>
    </row>
    <row r="21" spans="1:11" ht="12.75">
      <c r="A21" s="3" t="s">
        <v>81</v>
      </c>
      <c r="C21" s="244" t="s">
        <v>38</v>
      </c>
      <c r="D21" s="245"/>
      <c r="E21" s="238" t="s">
        <v>85</v>
      </c>
      <c r="F21" s="240"/>
      <c r="G21" s="238" t="s">
        <v>86</v>
      </c>
      <c r="H21" s="240"/>
      <c r="I21" s="239" t="s">
        <v>87</v>
      </c>
      <c r="J21" s="239"/>
      <c r="K21" s="5"/>
    </row>
    <row r="22" spans="1:11" ht="12.75">
      <c r="A22" s="13" t="s">
        <v>82</v>
      </c>
      <c r="B22" s="6"/>
      <c r="C22" s="8" t="s">
        <v>83</v>
      </c>
      <c r="D22" s="11" t="s">
        <v>84</v>
      </c>
      <c r="E22" s="8" t="s">
        <v>83</v>
      </c>
      <c r="F22" s="17" t="s">
        <v>84</v>
      </c>
      <c r="G22" s="8" t="s">
        <v>83</v>
      </c>
      <c r="H22" s="88" t="s">
        <v>84</v>
      </c>
      <c r="I22" s="8" t="s">
        <v>83</v>
      </c>
      <c r="J22" s="88" t="s">
        <v>84</v>
      </c>
      <c r="K22" s="5"/>
    </row>
    <row r="23" spans="1:12" ht="12.75">
      <c r="A23" s="3"/>
      <c r="C23" s="4"/>
      <c r="D23" s="5"/>
      <c r="L23" s="32"/>
    </row>
    <row r="24" spans="1:10" ht="12.75">
      <c r="A24" s="50" t="s">
        <v>88</v>
      </c>
      <c r="C24" s="83">
        <f aca="true" t="shared" si="2" ref="C24:D29">SUM(E24+G24+I24)</f>
        <v>942</v>
      </c>
      <c r="D24" s="83">
        <f t="shared" si="2"/>
        <v>2216</v>
      </c>
      <c r="E24" s="80">
        <v>937</v>
      </c>
      <c r="F24" s="80">
        <v>2179</v>
      </c>
      <c r="G24" s="80">
        <v>0</v>
      </c>
      <c r="H24" s="80">
        <v>1</v>
      </c>
      <c r="I24" s="80">
        <v>5</v>
      </c>
      <c r="J24" s="80">
        <v>36</v>
      </c>
    </row>
    <row r="25" spans="1:10" ht="12.75">
      <c r="A25" s="50" t="s">
        <v>89</v>
      </c>
      <c r="C25" s="83">
        <f t="shared" si="2"/>
        <v>6954</v>
      </c>
      <c r="D25" s="83">
        <f t="shared" si="2"/>
        <v>7918</v>
      </c>
      <c r="E25" s="80">
        <v>6481</v>
      </c>
      <c r="F25" s="80">
        <v>6915</v>
      </c>
      <c r="G25" s="80">
        <v>3</v>
      </c>
      <c r="H25" s="80">
        <v>9</v>
      </c>
      <c r="I25" s="80">
        <v>470</v>
      </c>
      <c r="J25" s="80">
        <v>994</v>
      </c>
    </row>
    <row r="26" spans="1:10" ht="12.75">
      <c r="A26" s="50" t="s">
        <v>90</v>
      </c>
      <c r="C26" s="83">
        <f t="shared" si="2"/>
        <v>5630</v>
      </c>
      <c r="D26" s="83">
        <f t="shared" si="2"/>
        <v>4393</v>
      </c>
      <c r="E26" s="80">
        <v>3686</v>
      </c>
      <c r="F26" s="80">
        <v>2233</v>
      </c>
      <c r="G26" s="80">
        <v>33</v>
      </c>
      <c r="H26" s="80">
        <v>55</v>
      </c>
      <c r="I26" s="80">
        <v>1911</v>
      </c>
      <c r="J26" s="80">
        <v>2105</v>
      </c>
    </row>
    <row r="27" spans="1:10" ht="12.75">
      <c r="A27" s="50" t="s">
        <v>91</v>
      </c>
      <c r="C27" s="83">
        <f t="shared" si="2"/>
        <v>2185</v>
      </c>
      <c r="D27" s="83">
        <f t="shared" si="2"/>
        <v>1885</v>
      </c>
      <c r="E27" s="80">
        <v>599</v>
      </c>
      <c r="F27" s="80">
        <v>337</v>
      </c>
      <c r="G27" s="80">
        <v>81</v>
      </c>
      <c r="H27" s="80">
        <v>78</v>
      </c>
      <c r="I27" s="80">
        <v>1505</v>
      </c>
      <c r="J27" s="80">
        <v>1470</v>
      </c>
    </row>
    <row r="28" spans="1:10" ht="12.75">
      <c r="A28" s="50" t="s">
        <v>92</v>
      </c>
      <c r="C28" s="83">
        <f t="shared" si="2"/>
        <v>1027</v>
      </c>
      <c r="D28" s="83">
        <f t="shared" si="2"/>
        <v>571</v>
      </c>
      <c r="E28" s="80">
        <v>126</v>
      </c>
      <c r="F28" s="80">
        <v>52</v>
      </c>
      <c r="G28" s="80">
        <v>123</v>
      </c>
      <c r="H28" s="80">
        <v>64</v>
      </c>
      <c r="I28" s="80">
        <v>778</v>
      </c>
      <c r="J28" s="80">
        <v>455</v>
      </c>
    </row>
    <row r="29" spans="1:10" ht="12.75">
      <c r="A29" s="50" t="s">
        <v>93</v>
      </c>
      <c r="C29" s="83">
        <f t="shared" si="2"/>
        <v>393</v>
      </c>
      <c r="D29" s="83">
        <f t="shared" si="2"/>
        <v>148</v>
      </c>
      <c r="E29" s="80">
        <v>34</v>
      </c>
      <c r="F29" s="80">
        <v>20</v>
      </c>
      <c r="G29" s="80">
        <v>135</v>
      </c>
      <c r="H29" s="80">
        <v>36</v>
      </c>
      <c r="I29" s="80">
        <v>224</v>
      </c>
      <c r="J29" s="80">
        <v>92</v>
      </c>
    </row>
    <row r="30" spans="1:10" ht="12.75">
      <c r="A30" s="85" t="s">
        <v>38</v>
      </c>
      <c r="C30" s="84">
        <f aca="true" t="shared" si="3" ref="C30:J30">SUM(C24:C29)</f>
        <v>17131</v>
      </c>
      <c r="D30" s="84">
        <f t="shared" si="3"/>
        <v>17131</v>
      </c>
      <c r="E30" s="84">
        <f t="shared" si="3"/>
        <v>11863</v>
      </c>
      <c r="F30" s="84">
        <f t="shared" si="3"/>
        <v>11736</v>
      </c>
      <c r="G30" s="84">
        <f t="shared" si="3"/>
        <v>375</v>
      </c>
      <c r="H30" s="84">
        <f t="shared" si="3"/>
        <v>243</v>
      </c>
      <c r="I30" s="84">
        <f t="shared" si="3"/>
        <v>4893</v>
      </c>
      <c r="J30" s="84">
        <f t="shared" si="3"/>
        <v>5152</v>
      </c>
    </row>
    <row r="31" spans="1:4" ht="12.75">
      <c r="A31" s="49"/>
      <c r="C31" s="4"/>
      <c r="D31" s="83"/>
    </row>
  </sheetData>
  <mergeCells count="10">
    <mergeCell ref="A3:J3"/>
    <mergeCell ref="A18:J18"/>
    <mergeCell ref="C6:D6"/>
    <mergeCell ref="E6:F6"/>
    <mergeCell ref="G6:H6"/>
    <mergeCell ref="I6:J6"/>
    <mergeCell ref="C21:D21"/>
    <mergeCell ref="E21:F21"/>
    <mergeCell ref="G21:H21"/>
    <mergeCell ref="I21:J2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10.421875" style="0" hidden="1" customWidth="1"/>
    <col min="3" max="3" width="10.57421875" style="0" customWidth="1"/>
    <col min="4" max="7" width="11.7109375" style="0" customWidth="1"/>
    <col min="8" max="8" width="7.57421875" style="0" customWidth="1"/>
    <col min="9" max="9" width="10.00390625" style="0" customWidth="1"/>
    <col min="10" max="10" width="13.8515625" style="0" customWidth="1"/>
  </cols>
  <sheetData>
    <row r="1" spans="1:8" ht="12.75">
      <c r="A1" s="1" t="s">
        <v>171</v>
      </c>
      <c r="B1" s="1"/>
      <c r="C1" s="1"/>
      <c r="D1" s="1"/>
      <c r="E1" s="1"/>
      <c r="F1" s="1"/>
      <c r="G1" s="1"/>
      <c r="H1" s="1"/>
    </row>
    <row r="5" spans="1:7" ht="12.75">
      <c r="A5" s="229" t="s">
        <v>31</v>
      </c>
      <c r="B5" s="229"/>
      <c r="C5" s="229"/>
      <c r="D5" s="229"/>
      <c r="E5" s="229"/>
      <c r="F5" s="229"/>
      <c r="G5" s="229"/>
    </row>
    <row r="6" spans="1:5" ht="6.75" customHeight="1">
      <c r="A6" s="25"/>
      <c r="B6" s="25"/>
      <c r="C6" s="25"/>
      <c r="D6" s="25"/>
      <c r="E6" s="25"/>
    </row>
    <row r="7" spans="1:7" ht="12.75">
      <c r="A7" s="35"/>
      <c r="B7" s="35"/>
      <c r="C7" s="57" t="s">
        <v>95</v>
      </c>
      <c r="D7" s="21"/>
      <c r="E7" s="15"/>
      <c r="F7" s="15"/>
      <c r="G7" s="19"/>
    </row>
    <row r="8" spans="1:10" ht="12.75">
      <c r="A8" t="s">
        <v>94</v>
      </c>
      <c r="C8" s="34"/>
      <c r="D8" s="212" t="s">
        <v>38</v>
      </c>
      <c r="E8" s="10" t="s">
        <v>85</v>
      </c>
      <c r="F8" s="10" t="s">
        <v>86</v>
      </c>
      <c r="G8" s="9" t="s">
        <v>87</v>
      </c>
      <c r="J8" s="32"/>
    </row>
    <row r="9" spans="1:7" ht="12.75">
      <c r="A9" s="6"/>
      <c r="B9" s="6"/>
      <c r="C9" s="56"/>
      <c r="D9" s="22"/>
      <c r="E9" s="22"/>
      <c r="F9" s="22"/>
      <c r="G9" s="20"/>
    </row>
    <row r="10" spans="3:4" ht="12.75">
      <c r="C10" s="34"/>
      <c r="D10" s="90"/>
    </row>
    <row r="11" spans="1:7" ht="12.75">
      <c r="A11" t="s">
        <v>85</v>
      </c>
      <c r="B11" t="s">
        <v>85</v>
      </c>
      <c r="C11" s="34"/>
      <c r="D11" s="89">
        <f>SUM(E11+F11+G11)</f>
        <v>5154</v>
      </c>
      <c r="E11" s="94">
        <v>4416</v>
      </c>
      <c r="F11">
        <v>23</v>
      </c>
      <c r="G11" s="89">
        <v>715</v>
      </c>
    </row>
    <row r="12" spans="1:7" ht="12.75">
      <c r="A12" t="s">
        <v>86</v>
      </c>
      <c r="B12" t="s">
        <v>86</v>
      </c>
      <c r="C12" s="34"/>
      <c r="D12" s="89">
        <f>SUM(E12+F12+G12)</f>
        <v>113</v>
      </c>
      <c r="E12" s="89">
        <v>28</v>
      </c>
      <c r="F12">
        <v>11</v>
      </c>
      <c r="G12">
        <v>74</v>
      </c>
    </row>
    <row r="13" spans="1:7" ht="12.75">
      <c r="A13" t="s">
        <v>87</v>
      </c>
      <c r="B13" t="s">
        <v>87</v>
      </c>
      <c r="C13" s="34"/>
      <c r="D13" s="89">
        <f>SUM(E13+F13+G13)</f>
        <v>1709</v>
      </c>
      <c r="E13" s="89">
        <v>747</v>
      </c>
      <c r="F13">
        <v>37</v>
      </c>
      <c r="G13">
        <v>925</v>
      </c>
    </row>
    <row r="14" spans="1:7" ht="12.75">
      <c r="A14" s="1" t="s">
        <v>38</v>
      </c>
      <c r="C14" s="34"/>
      <c r="D14" s="91">
        <f>SUM(E14+F14+G14)</f>
        <v>6976</v>
      </c>
      <c r="E14" s="92">
        <f>SUM(E11+E12+E13)</f>
        <v>5191</v>
      </c>
      <c r="F14" s="92">
        <f>SUM(F11+F12+F13)</f>
        <v>71</v>
      </c>
      <c r="G14" s="92">
        <f>SUM(G11+G12+G13)</f>
        <v>1714</v>
      </c>
    </row>
    <row r="15" spans="4:7" ht="12.75">
      <c r="D15" s="89"/>
      <c r="E15" s="89"/>
      <c r="F15" s="89"/>
      <c r="G15" s="89"/>
    </row>
    <row r="16" ht="12.75">
      <c r="D16" s="89"/>
    </row>
    <row r="17" spans="1:4" ht="14.25">
      <c r="A17" s="33"/>
      <c r="D17" s="89"/>
    </row>
    <row r="18" spans="1:5" ht="14.25">
      <c r="A18" s="33"/>
      <c r="D18" s="92"/>
      <c r="E18" s="92"/>
    </row>
    <row r="20" ht="12.75">
      <c r="A20" s="5"/>
    </row>
    <row r="21" spans="1:5" ht="12.75">
      <c r="A21" s="5"/>
      <c r="E21" s="63"/>
    </row>
    <row r="22" spans="1:7" ht="12.75">
      <c r="A22" s="246" t="s">
        <v>40</v>
      </c>
      <c r="B22" s="229"/>
      <c r="C22" s="229"/>
      <c r="D22" s="229"/>
      <c r="E22" s="229"/>
      <c r="F22" s="229"/>
      <c r="G22" s="229"/>
    </row>
    <row r="23" spans="1:5" ht="6.75" customHeight="1">
      <c r="A23" s="25"/>
      <c r="B23" s="65">
        <v>15916</v>
      </c>
      <c r="C23" s="63"/>
      <c r="D23" s="63"/>
      <c r="E23" s="63"/>
    </row>
    <row r="24" spans="1:7" ht="12.75">
      <c r="A24" s="35"/>
      <c r="B24" s="35"/>
      <c r="C24" s="57" t="s">
        <v>95</v>
      </c>
      <c r="D24" s="21"/>
      <c r="E24" s="15"/>
      <c r="F24" s="15"/>
      <c r="G24" s="19"/>
    </row>
    <row r="25" spans="1:10" ht="12.75">
      <c r="A25" t="s">
        <v>94</v>
      </c>
      <c r="C25" s="34"/>
      <c r="D25" s="212" t="s">
        <v>38</v>
      </c>
      <c r="E25" s="10" t="s">
        <v>85</v>
      </c>
      <c r="F25" s="10" t="s">
        <v>86</v>
      </c>
      <c r="G25" s="9" t="s">
        <v>87</v>
      </c>
      <c r="J25" s="32"/>
    </row>
    <row r="26" spans="1:7" ht="12.75">
      <c r="A26" s="6"/>
      <c r="B26" s="6"/>
      <c r="C26" s="56"/>
      <c r="D26" s="22"/>
      <c r="E26" s="22"/>
      <c r="F26" s="22"/>
      <c r="G26" s="20"/>
    </row>
    <row r="27" spans="1:7" ht="12.75">
      <c r="A27" s="5"/>
      <c r="B27" s="5"/>
      <c r="C27" s="48"/>
      <c r="D27" s="5"/>
      <c r="E27" s="5"/>
      <c r="F27" s="5"/>
      <c r="G27" s="5"/>
    </row>
    <row r="28" spans="1:7" ht="12.75">
      <c r="A28" t="s">
        <v>85</v>
      </c>
      <c r="B28" t="s">
        <v>85</v>
      </c>
      <c r="C28" s="34"/>
      <c r="D28" s="89">
        <f>SUM(E28+F28+G28)</f>
        <v>11863</v>
      </c>
      <c r="E28" s="89">
        <v>9801</v>
      </c>
      <c r="F28">
        <v>71</v>
      </c>
      <c r="G28" s="89">
        <v>1991</v>
      </c>
    </row>
    <row r="29" spans="1:7" ht="12.75">
      <c r="A29" t="s">
        <v>86</v>
      </c>
      <c r="B29" t="s">
        <v>86</v>
      </c>
      <c r="C29" s="34"/>
      <c r="D29" s="89">
        <f>SUM(E29+F29+G29)</f>
        <v>375</v>
      </c>
      <c r="E29" s="89">
        <v>78</v>
      </c>
      <c r="F29">
        <v>56</v>
      </c>
      <c r="G29">
        <v>241</v>
      </c>
    </row>
    <row r="30" spans="1:7" ht="12.75">
      <c r="A30" t="s">
        <v>87</v>
      </c>
      <c r="B30" t="s">
        <v>87</v>
      </c>
      <c r="C30" s="34"/>
      <c r="D30" s="89">
        <f>SUM(E30+F30+G30)</f>
        <v>4893</v>
      </c>
      <c r="E30" s="89">
        <v>1857</v>
      </c>
      <c r="F30">
        <v>116</v>
      </c>
      <c r="G30" s="89">
        <v>2920</v>
      </c>
    </row>
    <row r="31" spans="1:7" ht="12.75">
      <c r="A31" s="1" t="s">
        <v>38</v>
      </c>
      <c r="C31" s="34"/>
      <c r="D31" s="91">
        <f>SUM(E31+F31+G31)</f>
        <v>17131</v>
      </c>
      <c r="E31" s="92">
        <f>SUM(E28+E29+E30)</f>
        <v>11736</v>
      </c>
      <c r="F31" s="92">
        <f>SUM(F28+F29+F30)</f>
        <v>243</v>
      </c>
      <c r="G31" s="92">
        <f>SUM(G28+G29+G30)</f>
        <v>5152</v>
      </c>
    </row>
    <row r="32" ht="14.25">
      <c r="A32" s="38"/>
    </row>
  </sheetData>
  <mergeCells count="2">
    <mergeCell ref="A5:G5"/>
    <mergeCell ref="A22:G2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H1"/>
    </sheetView>
  </sheetViews>
  <sheetFormatPr defaultColWidth="11.421875" defaultRowHeight="12.75"/>
  <cols>
    <col min="2" max="2" width="10.421875" style="0" hidden="1" customWidth="1"/>
    <col min="3" max="3" width="10.28125" style="0" customWidth="1"/>
    <col min="4" max="6" width="11.8515625" style="0" customWidth="1"/>
    <col min="7" max="7" width="10.00390625" style="0" customWidth="1"/>
    <col min="8" max="8" width="13.00390625" style="0" customWidth="1"/>
    <col min="9" max="9" width="7.57421875" style="0" customWidth="1"/>
    <col min="10" max="10" width="10.00390625" style="0" customWidth="1"/>
    <col min="11" max="11" width="13.8515625" style="0" customWidth="1"/>
  </cols>
  <sheetData>
    <row r="1" spans="1:9" s="31" customFormat="1" ht="12.75">
      <c r="A1" s="237" t="s">
        <v>173</v>
      </c>
      <c r="B1" s="237"/>
      <c r="C1" s="237"/>
      <c r="D1" s="237"/>
      <c r="E1" s="237"/>
      <c r="F1" s="237"/>
      <c r="G1" s="237"/>
      <c r="H1" s="237"/>
      <c r="I1" s="58"/>
    </row>
    <row r="4" spans="1:8" ht="12.75">
      <c r="A4" s="229" t="s">
        <v>31</v>
      </c>
      <c r="B4" s="229"/>
      <c r="C4" s="229"/>
      <c r="D4" s="229"/>
      <c r="E4" s="229"/>
      <c r="F4" s="229"/>
      <c r="G4" s="25"/>
      <c r="H4" s="25"/>
    </row>
    <row r="5" spans="1:5" ht="6.75" customHeight="1">
      <c r="A5" s="25"/>
      <c r="B5" s="25"/>
      <c r="C5" s="25"/>
      <c r="D5" s="25"/>
      <c r="E5" s="25"/>
    </row>
    <row r="6" spans="1:10" ht="12.75">
      <c r="A6" s="35"/>
      <c r="B6" s="35"/>
      <c r="C6" s="57" t="s">
        <v>95</v>
      </c>
      <c r="D6" s="21"/>
      <c r="E6" s="21"/>
      <c r="F6" s="14"/>
      <c r="G6" s="5"/>
      <c r="H6" s="5"/>
      <c r="I6" s="5"/>
      <c r="J6" s="5"/>
    </row>
    <row r="7" spans="1:11" ht="12.75">
      <c r="A7" t="s">
        <v>94</v>
      </c>
      <c r="C7" s="34"/>
      <c r="D7" s="212" t="s">
        <v>38</v>
      </c>
      <c r="E7" s="10" t="s">
        <v>97</v>
      </c>
      <c r="F7" s="9" t="s">
        <v>98</v>
      </c>
      <c r="G7" s="5"/>
      <c r="H7" s="5"/>
      <c r="I7" s="229"/>
      <c r="J7" s="229"/>
      <c r="K7" s="32"/>
    </row>
    <row r="8" spans="1:10" ht="12.75">
      <c r="A8" s="6"/>
      <c r="B8" s="6"/>
      <c r="C8" s="56"/>
      <c r="D8" s="22"/>
      <c r="E8" s="22"/>
      <c r="F8" s="20"/>
      <c r="G8" s="5"/>
      <c r="H8" s="5"/>
      <c r="I8" s="5"/>
      <c r="J8" s="5"/>
    </row>
    <row r="9" spans="3:4" ht="12.75">
      <c r="C9" s="48"/>
      <c r="D9" s="5"/>
    </row>
    <row r="10" spans="3:4" ht="12.75">
      <c r="C10" s="34"/>
      <c r="D10" s="5"/>
    </row>
    <row r="11" spans="1:6" ht="12.75">
      <c r="A11" t="s">
        <v>96</v>
      </c>
      <c r="C11" s="34"/>
      <c r="D11" s="172">
        <f>SUM(E11+F11)</f>
        <v>6233</v>
      </c>
      <c r="E11" s="102">
        <v>5563</v>
      </c>
      <c r="F11" s="102">
        <v>670</v>
      </c>
    </row>
    <row r="12" spans="1:6" ht="12.75">
      <c r="A12" t="s">
        <v>99</v>
      </c>
      <c r="C12" s="34"/>
      <c r="D12" s="172">
        <f>SUM(D13-D11)</f>
        <v>743</v>
      </c>
      <c r="E12" s="103">
        <v>520</v>
      </c>
      <c r="F12" s="103">
        <v>223</v>
      </c>
    </row>
    <row r="13" spans="1:10" ht="12.75">
      <c r="A13" s="1" t="s">
        <v>38</v>
      </c>
      <c r="C13" s="34"/>
      <c r="D13" s="84">
        <v>6976</v>
      </c>
      <c r="E13" s="91">
        <f>SUM(E11:E12)</f>
        <v>6083</v>
      </c>
      <c r="F13" s="91">
        <f>SUM(F11:F12)</f>
        <v>893</v>
      </c>
      <c r="J13" s="31"/>
    </row>
    <row r="15" ht="12.75">
      <c r="A15" s="1"/>
    </row>
    <row r="17" ht="14.25">
      <c r="A17" s="33"/>
    </row>
    <row r="18" spans="1:12" ht="14.25">
      <c r="A18" s="33"/>
      <c r="L18" s="31"/>
    </row>
    <row r="21" spans="1:8" ht="12.75">
      <c r="A21" s="229" t="s">
        <v>40</v>
      </c>
      <c r="B21" s="229"/>
      <c r="C21" s="229"/>
      <c r="D21" s="229"/>
      <c r="E21" s="229"/>
      <c r="F21" s="229"/>
      <c r="G21" s="25"/>
      <c r="H21" s="25"/>
    </row>
    <row r="22" spans="1:5" ht="6.75" customHeight="1">
      <c r="A22" s="25"/>
      <c r="B22" s="25"/>
      <c r="C22" s="25"/>
      <c r="D22" s="25"/>
      <c r="E22" s="25"/>
    </row>
    <row r="23" spans="1:10" ht="12.75">
      <c r="A23" s="35"/>
      <c r="B23" s="35"/>
      <c r="C23" s="57" t="s">
        <v>95</v>
      </c>
      <c r="D23" s="21"/>
      <c r="E23" s="21"/>
      <c r="F23" s="14"/>
      <c r="G23" s="5"/>
      <c r="H23" s="5"/>
      <c r="I23" s="5"/>
      <c r="J23" s="5"/>
    </row>
    <row r="24" spans="1:11" ht="12.75">
      <c r="A24" t="s">
        <v>94</v>
      </c>
      <c r="C24" s="34"/>
      <c r="D24" s="212" t="s">
        <v>38</v>
      </c>
      <c r="E24" s="10" t="s">
        <v>97</v>
      </c>
      <c r="F24" s="9" t="s">
        <v>98</v>
      </c>
      <c r="G24" s="5"/>
      <c r="H24" s="5"/>
      <c r="I24" s="229"/>
      <c r="J24" s="229"/>
      <c r="K24" s="32"/>
    </row>
    <row r="25" spans="1:10" ht="12.75">
      <c r="A25" s="6"/>
      <c r="B25" s="6"/>
      <c r="C25" s="56"/>
      <c r="D25" s="22"/>
      <c r="E25" s="22"/>
      <c r="F25" s="20"/>
      <c r="G25" s="5"/>
      <c r="H25" s="5"/>
      <c r="I25" s="5"/>
      <c r="J25" s="5"/>
    </row>
    <row r="26" spans="1:3" ht="12.75">
      <c r="A26" s="5"/>
      <c r="C26" s="48"/>
    </row>
    <row r="27" spans="1:5" ht="12.75">
      <c r="A27" s="5"/>
      <c r="B27" s="65">
        <v>15916</v>
      </c>
      <c r="C27" s="34"/>
      <c r="D27" s="63"/>
      <c r="E27" s="69"/>
    </row>
    <row r="28" spans="1:6" ht="12.75">
      <c r="A28" s="5" t="s">
        <v>96</v>
      </c>
      <c r="C28" s="34"/>
      <c r="D28" s="172">
        <f>SUM(E28+F28)</f>
        <v>16470</v>
      </c>
      <c r="E28" s="102">
        <v>15643</v>
      </c>
      <c r="F28" s="102">
        <v>827</v>
      </c>
    </row>
    <row r="29" spans="1:6" ht="12.75">
      <c r="A29" s="5" t="s">
        <v>99</v>
      </c>
      <c r="C29" s="34"/>
      <c r="D29" s="172">
        <f>SUM(E29+F29)</f>
        <v>661</v>
      </c>
      <c r="E29" s="103">
        <v>522</v>
      </c>
      <c r="F29" s="103">
        <v>139</v>
      </c>
    </row>
    <row r="30" spans="1:10" ht="12.75">
      <c r="A30" s="49" t="s">
        <v>38</v>
      </c>
      <c r="C30" s="34"/>
      <c r="D30" s="84">
        <f>SUM(D28:D29)</f>
        <v>17131</v>
      </c>
      <c r="E30" s="91">
        <f>SUM(E28:E29)</f>
        <v>16165</v>
      </c>
      <c r="F30" s="91">
        <f>SUM(F28:F29)</f>
        <v>966</v>
      </c>
      <c r="H30" s="80"/>
      <c r="J30" s="31"/>
    </row>
    <row r="31" spans="6:10" ht="12.75">
      <c r="F31" s="5"/>
      <c r="G31" s="5"/>
      <c r="H31" s="5"/>
      <c r="I31" s="5"/>
      <c r="J31" s="5"/>
    </row>
    <row r="32" spans="1:10" ht="12.75">
      <c r="A32" s="1"/>
      <c r="C32" s="36"/>
      <c r="D32" s="36"/>
      <c r="E32" s="36"/>
      <c r="F32" s="5"/>
      <c r="G32" s="5"/>
      <c r="H32" s="5"/>
      <c r="I32" s="5"/>
      <c r="J32" s="5"/>
    </row>
    <row r="34" spans="1:6" ht="14.25">
      <c r="A34" s="37"/>
      <c r="B34" s="36"/>
      <c r="F34" s="36"/>
    </row>
    <row r="35" ht="14.25">
      <c r="A35" s="38"/>
    </row>
  </sheetData>
  <mergeCells count="5">
    <mergeCell ref="A1:H1"/>
    <mergeCell ref="A4:F4"/>
    <mergeCell ref="I7:J7"/>
    <mergeCell ref="I24:J24"/>
    <mergeCell ref="A21:F2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11.421875" defaultRowHeight="12.75"/>
  <cols>
    <col min="1" max="1" width="35.8515625" style="193" customWidth="1"/>
    <col min="2" max="2" width="10.421875" style="193" hidden="1" customWidth="1"/>
    <col min="3" max="5" width="12.421875" style="193" customWidth="1"/>
    <col min="6" max="6" width="13.8515625" style="193" customWidth="1"/>
    <col min="7" max="16384" width="11.421875" style="193" customWidth="1"/>
  </cols>
  <sheetData>
    <row r="1" spans="1:5" s="186" customFormat="1" ht="25.5">
      <c r="A1" s="185" t="s">
        <v>180</v>
      </c>
      <c r="B1" s="185"/>
      <c r="C1" s="185"/>
      <c r="D1" s="185"/>
      <c r="E1" s="185"/>
    </row>
    <row r="2" spans="1:5" s="186" customFormat="1" ht="12.75">
      <c r="A2" s="185"/>
      <c r="B2" s="185"/>
      <c r="C2" s="185"/>
      <c r="D2" s="185"/>
      <c r="E2" s="185"/>
    </row>
    <row r="5" spans="1:5" ht="12.75">
      <c r="A5" s="192" t="s">
        <v>31</v>
      </c>
      <c r="B5" s="192"/>
      <c r="C5" s="192"/>
      <c r="D5" s="192"/>
      <c r="E5" s="192"/>
    </row>
    <row r="6" spans="1:5" ht="6.75" customHeight="1">
      <c r="A6" s="192"/>
      <c r="B6" s="192"/>
      <c r="C6" s="192"/>
      <c r="D6" s="192"/>
      <c r="E6" s="192"/>
    </row>
    <row r="7" spans="1:5" ht="12.75">
      <c r="A7" s="194"/>
      <c r="B7" s="194"/>
      <c r="C7" s="195"/>
      <c r="D7" s="204"/>
      <c r="E7" s="194"/>
    </row>
    <row r="8" spans="3:4" ht="12.75">
      <c r="C8" s="213" t="s">
        <v>100</v>
      </c>
      <c r="D8" s="214"/>
    </row>
    <row r="9" spans="1:5" ht="12.75">
      <c r="A9" s="196" t="s">
        <v>6</v>
      </c>
      <c r="C9" s="197"/>
      <c r="D9" s="198"/>
      <c r="E9" s="192" t="s">
        <v>189</v>
      </c>
    </row>
    <row r="10" spans="3:4" ht="12.75">
      <c r="C10" s="199" t="s">
        <v>97</v>
      </c>
      <c r="D10" s="200" t="s">
        <v>98</v>
      </c>
    </row>
    <row r="11" spans="1:5" ht="12.75">
      <c r="A11" s="201"/>
      <c r="C11" s="202"/>
      <c r="D11" s="203"/>
      <c r="E11" s="201"/>
    </row>
    <row r="12" spans="1:4" ht="12.75">
      <c r="A12" s="204"/>
      <c r="C12" s="197"/>
      <c r="D12" s="205"/>
    </row>
    <row r="13" spans="1:5" ht="14.25">
      <c r="A13" s="206" t="s">
        <v>130</v>
      </c>
      <c r="C13" s="207">
        <v>7612</v>
      </c>
      <c r="D13" s="208" t="s">
        <v>186</v>
      </c>
      <c r="E13" s="217">
        <v>10990</v>
      </c>
    </row>
    <row r="14" spans="1:5" ht="12.75">
      <c r="A14" s="206" t="s">
        <v>129</v>
      </c>
      <c r="C14" s="207"/>
      <c r="D14" s="218"/>
      <c r="E14" s="219"/>
    </row>
    <row r="15" spans="1:5" ht="12.75">
      <c r="A15" s="206" t="s">
        <v>101</v>
      </c>
      <c r="C15" s="207">
        <v>6421</v>
      </c>
      <c r="D15" s="207">
        <v>1531</v>
      </c>
      <c r="E15" s="217">
        <f>SUM(C15+D15)</f>
        <v>7952</v>
      </c>
    </row>
    <row r="16" spans="1:5" ht="14.25">
      <c r="A16" s="206" t="s">
        <v>144</v>
      </c>
      <c r="C16" s="207">
        <v>1191</v>
      </c>
      <c r="D16" s="208" t="s">
        <v>185</v>
      </c>
      <c r="E16" s="217">
        <v>3038</v>
      </c>
    </row>
    <row r="17" spans="1:5" ht="14.25">
      <c r="A17" s="206" t="s">
        <v>149</v>
      </c>
      <c r="C17" s="207">
        <v>4240</v>
      </c>
      <c r="D17" s="220" t="s">
        <v>184</v>
      </c>
      <c r="E17" s="217">
        <v>5189</v>
      </c>
    </row>
    <row r="18" ht="12.75">
      <c r="A18" s="206" t="s">
        <v>150</v>
      </c>
    </row>
    <row r="19" spans="1:7" ht="12.75">
      <c r="A19" s="221" t="s">
        <v>102</v>
      </c>
      <c r="C19" s="217">
        <v>11852</v>
      </c>
      <c r="D19" s="222">
        <v>4327</v>
      </c>
      <c r="E19" s="217">
        <f>SUM(C19+D19)</f>
        <v>16179</v>
      </c>
      <c r="G19" s="186"/>
    </row>
    <row r="20" spans="3:5" ht="12.75">
      <c r="C20" s="219"/>
      <c r="E20" s="219"/>
    </row>
    <row r="23" s="205" customFormat="1" ht="12.75"/>
    <row r="24" spans="1:5" s="205" customFormat="1" ht="12.75">
      <c r="A24" s="223"/>
      <c r="B24" s="223"/>
      <c r="C24" s="223"/>
      <c r="D24" s="223"/>
      <c r="E24" s="223"/>
    </row>
    <row r="25" s="205" customFormat="1" ht="12.75">
      <c r="A25" s="223"/>
    </row>
    <row r="26" spans="1:5" ht="12.75">
      <c r="A26" s="192" t="s">
        <v>40</v>
      </c>
      <c r="B26" s="192"/>
      <c r="C26" s="192"/>
      <c r="D26" s="192"/>
      <c r="E26" s="192"/>
    </row>
    <row r="27" spans="1:5" ht="6.75" customHeight="1">
      <c r="A27" s="192"/>
      <c r="B27" s="192"/>
      <c r="C27" s="192"/>
      <c r="D27" s="192"/>
      <c r="E27" s="192"/>
    </row>
    <row r="28" spans="1:5" ht="12.75">
      <c r="A28" s="194"/>
      <c r="B28" s="194"/>
      <c r="C28" s="195"/>
      <c r="D28" s="204"/>
      <c r="E28" s="194"/>
    </row>
    <row r="29" spans="3:4" ht="12.75">
      <c r="C29" s="213" t="s">
        <v>100</v>
      </c>
      <c r="D29" s="214"/>
    </row>
    <row r="30" spans="1:5" ht="12.75">
      <c r="A30" s="196" t="s">
        <v>6</v>
      </c>
      <c r="C30" s="197"/>
      <c r="D30" s="198"/>
      <c r="E30" s="192" t="s">
        <v>189</v>
      </c>
    </row>
    <row r="31" spans="3:4" ht="12.75">
      <c r="C31" s="199" t="s">
        <v>97</v>
      </c>
      <c r="D31" s="200" t="s">
        <v>98</v>
      </c>
    </row>
    <row r="32" spans="1:5" ht="12.75">
      <c r="A32" s="201"/>
      <c r="C32" s="202"/>
      <c r="D32" s="203"/>
      <c r="E32" s="201"/>
    </row>
    <row r="33" spans="1:4" ht="12.75">
      <c r="A33" s="204"/>
      <c r="C33" s="197"/>
      <c r="D33" s="205"/>
    </row>
    <row r="34" spans="1:5" ht="25.5">
      <c r="A34" s="206" t="s">
        <v>187</v>
      </c>
      <c r="C34" s="207">
        <v>13996</v>
      </c>
      <c r="D34" s="224" t="s">
        <v>178</v>
      </c>
      <c r="E34" s="217">
        <v>16170</v>
      </c>
    </row>
    <row r="35" spans="1:5" ht="12.75">
      <c r="A35" s="206" t="s">
        <v>129</v>
      </c>
      <c r="C35" s="207"/>
      <c r="D35" s="220"/>
      <c r="E35" s="217"/>
    </row>
    <row r="36" spans="1:5" ht="12.75">
      <c r="A36" s="206" t="s">
        <v>101</v>
      </c>
      <c r="C36" s="207">
        <v>13184</v>
      </c>
      <c r="D36" s="207">
        <v>1250</v>
      </c>
      <c r="E36" s="217">
        <v>14434</v>
      </c>
    </row>
    <row r="37" spans="1:5" ht="14.25">
      <c r="A37" s="206" t="s">
        <v>144</v>
      </c>
      <c r="C37" s="207">
        <v>812</v>
      </c>
      <c r="D37" s="224" t="s">
        <v>179</v>
      </c>
      <c r="E37" s="217">
        <v>1736</v>
      </c>
    </row>
    <row r="38" spans="1:5" ht="25.5">
      <c r="A38" s="206" t="s">
        <v>188</v>
      </c>
      <c r="C38" s="207">
        <v>6448</v>
      </c>
      <c r="D38" s="220" t="s">
        <v>182</v>
      </c>
      <c r="E38" s="217">
        <v>6857</v>
      </c>
    </row>
    <row r="39" spans="1:5" ht="12.75">
      <c r="A39" s="221" t="s">
        <v>102</v>
      </c>
      <c r="C39" s="217">
        <v>6448</v>
      </c>
      <c r="D39" s="217">
        <v>2583</v>
      </c>
      <c r="E39" s="217">
        <v>9031</v>
      </c>
    </row>
    <row r="40" spans="1:7" ht="12.75">
      <c r="A40" s="205"/>
      <c r="C40" s="217">
        <v>20444</v>
      </c>
      <c r="D40" s="217">
        <v>2583</v>
      </c>
      <c r="E40" s="217">
        <v>23027</v>
      </c>
      <c r="G40" s="186"/>
    </row>
    <row r="41" s="205" customFormat="1" ht="12.75">
      <c r="E41" s="225"/>
    </row>
    <row r="42" s="205" customFormat="1" ht="12.75">
      <c r="A42" s="193"/>
    </row>
    <row r="43" spans="1:5" ht="27">
      <c r="A43" s="226" t="s">
        <v>160</v>
      </c>
      <c r="C43" s="205"/>
      <c r="D43" s="205"/>
      <c r="E43" s="205"/>
    </row>
  </sheetData>
  <mergeCells count="2">
    <mergeCell ref="C8:D8"/>
    <mergeCell ref="C29:D2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BlumWo</dc:creator>
  <cp:keywords/>
  <dc:description/>
  <cp:lastModifiedBy>Gutzeit</cp:lastModifiedBy>
  <cp:lastPrinted>2006-10-06T10:02:20Z</cp:lastPrinted>
  <dcterms:created xsi:type="dcterms:W3CDTF">2005-12-14T09:12:09Z</dcterms:created>
  <dcterms:modified xsi:type="dcterms:W3CDTF">2006-12-06T14:51:03Z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