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70" activeTab="0"/>
  </bookViews>
  <sheets>
    <sheet name="A_II_1_j_10" sheetId="1" r:id="rId1"/>
    <sheet name="Tabelle1HHuSH" sheetId="2" r:id="rId2"/>
    <sheet name="Inhaltsverzeichnis" sheetId="3" r:id="rId3"/>
    <sheet name="Tab 2 HHuSH" sheetId="4" r:id="rId4"/>
    <sheet name="Tab. 3.1.1 HHuSH" sheetId="5" r:id="rId5"/>
    <sheet name="Tab. 3.1.2 HHuSH" sheetId="6" r:id="rId6"/>
    <sheet name="Tab. 3.2.1 HHuSH Ausl" sheetId="7" r:id="rId7"/>
    <sheet name="Tab. 3.2.2 HHuSH Ausl" sheetId="8" r:id="rId8"/>
    <sheet name="Tab 4HHuSH" sheetId="9" r:id="rId9"/>
    <sheet name="Tab 5_6HHuSH" sheetId="10" r:id="rId10"/>
    <sheet name="Tab 7HHuSH" sheetId="11" r:id="rId11"/>
    <sheet name="Tab 8 HH" sheetId="12" r:id="rId12"/>
    <sheet name="Tab 8 SH" sheetId="13" r:id="rId13"/>
    <sheet name="Tab 9 HH" sheetId="14" r:id="rId14"/>
    <sheet name="Tab 9 SH " sheetId="15" r:id="rId15"/>
    <sheet name="Tab 10 HHuSH" sheetId="16" r:id="rId16"/>
    <sheet name="Tab 11u11.1.1HH" sheetId="17" r:id="rId17"/>
    <sheet name="Tab 11u11.1.1SH " sheetId="18" r:id="rId18"/>
    <sheet name="Tab11u11.1.2HH" sheetId="19" r:id="rId19"/>
    <sheet name="Tab11u11.1.2SH" sheetId="20" r:id="rId20"/>
    <sheet name="Tab 11.2.1 HH Ausl." sheetId="21" r:id="rId21"/>
    <sheet name="Tab 11.2.1 SH Ausl." sheetId="22" r:id="rId22"/>
    <sheet name="Tab11.2.2HHAusl." sheetId="23" r:id="rId23"/>
    <sheet name="Tab11.2.2SHAusl." sheetId="24" r:id="rId24"/>
    <sheet name="Tabelle3" sheetId="25" r:id="rId25"/>
  </sheets>
  <definedNames>
    <definedName name="_xlnm.Print_Area" localSheetId="15">'Tab 10 HHuSH'!$A$1:$H$46</definedName>
    <definedName name="_xlnm.Print_Area" localSheetId="21">'Tab 11.2.1 SH Ausl.'!$A$1:$G$48</definedName>
    <definedName name="_xlnm.Print_Area" localSheetId="8">'Tab 4HHuSH'!$A$1:$I$29</definedName>
  </definedNames>
  <calcPr fullCalcOnLoad="1"/>
</workbook>
</file>

<file path=xl/sharedStrings.xml><?xml version="1.0" encoding="utf-8"?>
<sst xmlns="http://schemas.openxmlformats.org/spreadsheetml/2006/main" count="731" uniqueCount="207">
  <si>
    <t>Anzahl</t>
  </si>
  <si>
    <t>Einwohner</t>
  </si>
  <si>
    <t>Veränderungen</t>
  </si>
  <si>
    <t>absolut</t>
  </si>
  <si>
    <t>%</t>
  </si>
  <si>
    <t>Merkmal</t>
  </si>
  <si>
    <t>Eheschließungen</t>
  </si>
  <si>
    <t>Lebendgeborene</t>
  </si>
  <si>
    <t>Gestorbene</t>
  </si>
  <si>
    <t xml:space="preserve"> - Übersicht - </t>
  </si>
  <si>
    <t>Ehe</t>
  </si>
  <si>
    <t>schlie-</t>
  </si>
  <si>
    <t>ßungen</t>
  </si>
  <si>
    <t>insgesamt</t>
  </si>
  <si>
    <t>davon</t>
  </si>
  <si>
    <t>männ-</t>
  </si>
  <si>
    <t>lich</t>
  </si>
  <si>
    <t>weib-</t>
  </si>
  <si>
    <t>Totgeborene</t>
  </si>
  <si>
    <t>Monat</t>
  </si>
  <si>
    <t>Januar</t>
  </si>
  <si>
    <t>Februar</t>
  </si>
  <si>
    <t>März</t>
  </si>
  <si>
    <t>April</t>
  </si>
  <si>
    <t>Mai</t>
  </si>
  <si>
    <t>Juni</t>
  </si>
  <si>
    <t>Hamburg</t>
  </si>
  <si>
    <t>Juli</t>
  </si>
  <si>
    <t>August</t>
  </si>
  <si>
    <t>September</t>
  </si>
  <si>
    <t>Oktober</t>
  </si>
  <si>
    <t>November</t>
  </si>
  <si>
    <t>Dezember</t>
  </si>
  <si>
    <t>Insgesamt</t>
  </si>
  <si>
    <t>Schleswig-Holstein</t>
  </si>
  <si>
    <t>Lebend-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</si>
  <si>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</si>
  <si>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</si>
  <si>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</si>
  <si>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</si>
  <si>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</si>
  <si>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</si>
  <si>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</si>
  <si>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Bezirke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</si>
  <si>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</si>
  <si>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</si>
  <si>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</si>
  <si>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</si>
  <si>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</si>
  <si>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</si>
  <si>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</si>
  <si>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</si>
  <si>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</si>
  <si>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</si>
  <si>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</si>
  <si>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</si>
  <si>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Alter</t>
  </si>
  <si>
    <t>von…bis</t>
  </si>
  <si>
    <t>unter…Jahren</t>
  </si>
  <si>
    <t>männlich</t>
  </si>
  <si>
    <t>weiblich</t>
  </si>
  <si>
    <t>Ledig</t>
  </si>
  <si>
    <t>Verwitwet</t>
  </si>
  <si>
    <t>Geschieden</t>
  </si>
  <si>
    <t>unter 25</t>
  </si>
  <si>
    <t>25 - 35</t>
  </si>
  <si>
    <t>35 - 45</t>
  </si>
  <si>
    <t>45 - 55</t>
  </si>
  <si>
    <t>55 - 65</t>
  </si>
  <si>
    <t>65 und mehr</t>
  </si>
  <si>
    <t>Mann</t>
  </si>
  <si>
    <t>Frau</t>
  </si>
  <si>
    <t>Deutscher</t>
  </si>
  <si>
    <t>Deutsche</t>
  </si>
  <si>
    <t>Ausländerin</t>
  </si>
  <si>
    <t>Ausländer</t>
  </si>
  <si>
    <t>Mutter</t>
  </si>
  <si>
    <t>Zusammen</t>
  </si>
  <si>
    <t>davon Vater Deutscher</t>
  </si>
  <si>
    <t>Lebendgeborene insgesamt</t>
  </si>
  <si>
    <t xml:space="preserve">Alter </t>
  </si>
  <si>
    <t xml:space="preserve">   von 15 bis einschließlich 44 Jahre</t>
  </si>
  <si>
    <t>von … bis</t>
  </si>
  <si>
    <t>unter … Jahren</t>
  </si>
  <si>
    <t>unter 1</t>
  </si>
  <si>
    <t xml:space="preserve"> 10 - 20</t>
  </si>
  <si>
    <t xml:space="preserve">  1 - 5</t>
  </si>
  <si>
    <t xml:space="preserve">  5 - 10</t>
  </si>
  <si>
    <t xml:space="preserve"> 20 - 45</t>
  </si>
  <si>
    <t xml:space="preserve"> 45 - 65</t>
  </si>
  <si>
    <t>Männlich</t>
  </si>
  <si>
    <t xml:space="preserve"> 65 und mehr</t>
  </si>
  <si>
    <t>Weiblich</t>
  </si>
  <si>
    <t>Jahr</t>
  </si>
  <si>
    <r>
      <t>1</t>
    </r>
    <r>
      <rPr>
        <sz val="10"/>
        <rFont val="Arial"/>
        <family val="0"/>
      </rPr>
      <t xml:space="preserve"> unter Berücksichtigung der Geburten in den vorangegangenen 12 Monaten</t>
    </r>
  </si>
  <si>
    <t>Verheiratet</t>
  </si>
  <si>
    <t>Bundesgebiet</t>
  </si>
  <si>
    <r>
      <t>geborene</t>
    </r>
    <r>
      <rPr>
        <vertAlign val="superscript"/>
        <sz val="10"/>
        <rFont val="Arial"/>
        <family val="2"/>
      </rPr>
      <t>1</t>
    </r>
  </si>
  <si>
    <t>–</t>
  </si>
  <si>
    <t>3 951</t>
  </si>
  <si>
    <t>Überschuß der Geborenen
oder Gestorbenen (-)</t>
  </si>
  <si>
    <t>Eltern nicht miteinander verheiratet</t>
  </si>
  <si>
    <t xml:space="preserve"> Eltern nicht miteinander verheiratet</t>
  </si>
  <si>
    <t>Im ersten Lebenjahr gestorbene Säuglinge</t>
  </si>
  <si>
    <t xml:space="preserve">Lebendgeborene </t>
  </si>
  <si>
    <r>
      <t xml:space="preserve">Eheschließungen 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</si>
  <si>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 beide Partner ausländischer Staatsangehörigkeit</t>
    </r>
  </si>
  <si>
    <r>
      <t xml:space="preserve">a </t>
    </r>
    <r>
      <rPr>
        <sz val="10"/>
        <rFont val="Arial"/>
        <family val="2"/>
      </rPr>
      <t>einschließlich deutscher Kinder ausländischer Eltern</t>
    </r>
  </si>
  <si>
    <r>
      <t>der Mutter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</si>
  <si>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Differenz zwischen Geburtsjahr des Kindes und Geburtsjahr der Mutter</t>
    </r>
  </si>
  <si>
    <r>
      <t>2</t>
    </r>
    <r>
      <rPr>
        <sz val="10"/>
        <rFont val="Arial"/>
        <family val="2"/>
      </rPr>
      <t xml:space="preserve"> Lebendgeborene insgesamt (ohne Rücksicht auf das Alter der Mutter) je 1 000 Frauen im Alter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</si>
  <si>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</si>
  <si>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</si>
  <si>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</si>
  <si>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</si>
  <si>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</si>
  <si>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</si>
  <si>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</si>
  <si>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</si>
  <si>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</si>
  <si>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</si>
  <si>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</si>
  <si>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</si>
  <si>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</si>
  <si>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</si>
  <si>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</si>
  <si>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</si>
  <si>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</si>
  <si>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</si>
  <si>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</si>
  <si>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</si>
  <si>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Eheschließungen, Geborene und Gestorbene in Hamburg und Schleswig-Holstein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</si>
  <si>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</si>
  <si>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</si>
  <si>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</si>
  <si>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</si>
  <si>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</si>
  <si>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</si>
  <si>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KREISFREIE STÄDTE zusammen</t>
  </si>
  <si>
    <t>FLENSBURG</t>
  </si>
  <si>
    <t>KIEL</t>
  </si>
  <si>
    <t>LÜBECK</t>
  </si>
  <si>
    <t>NEUMÜNSTER</t>
  </si>
  <si>
    <t>Vater Ausländer</t>
  </si>
  <si>
    <t>Lebendgeborene verheirateter Eltern zusammen</t>
  </si>
  <si>
    <t>Lebendgeborene nicht miteinander verheirateter Eltern</t>
  </si>
  <si>
    <r>
      <t xml:space="preserve">Allgemeine Fruchtbar-keitsziffer </t>
    </r>
    <r>
      <rPr>
        <b/>
        <vertAlign val="superscript"/>
        <sz val="10"/>
        <rFont val="Arial"/>
        <family val="2"/>
      </rPr>
      <t>2</t>
    </r>
  </si>
  <si>
    <t>·</t>
  </si>
  <si>
    <t>3.1.1 Bevölkerung insgesamt - Grundzahlen</t>
  </si>
  <si>
    <t>Tot-gebo-rene</t>
  </si>
  <si>
    <t>Ehe-schlie-ßungen</t>
  </si>
  <si>
    <t>in den ersten 7 Lebens-tagen</t>
  </si>
  <si>
    <t>im ersten Lebens-jahr</t>
  </si>
  <si>
    <t>KREISFREIE STÄDTE
Kreise</t>
  </si>
  <si>
    <t>3.1.2 Bevölkerung insgesamt - Verhältniszahlen</t>
  </si>
  <si>
    <t>je 1000 Lebendgeborene</t>
  </si>
  <si>
    <t>je 1000 Einwohner</t>
  </si>
  <si>
    <t>Eheschlie-ßungen</t>
  </si>
  <si>
    <t>Lebend-geborene</t>
  </si>
  <si>
    <t>Gestor-bene</t>
  </si>
  <si>
    <t>Durch-schnittliche Bevölkerung</t>
  </si>
  <si>
    <t>KREISFREIE STÄDTE
Kreise</t>
  </si>
  <si>
    <t>ins-gesamt</t>
  </si>
  <si>
    <t>Zusammen-gefasste Geburtenziffer</t>
  </si>
  <si>
    <t>A II 1 - j/10</t>
  </si>
  <si>
    <t>Muss noch berichtigt werden.</t>
  </si>
  <si>
    <t>In Word erzeugen?</t>
  </si>
  <si>
    <t>Lebendgebo-rene nicht mit-einander ver-heirateter Eltern</t>
  </si>
  <si>
    <t>a</t>
  </si>
  <si>
    <r>
      <t xml:space="preserve"> </t>
    </r>
    <r>
      <rPr>
        <vertAlign val="superscript"/>
        <sz val="10"/>
        <rFont val="Arial"/>
        <family val="2"/>
      </rPr>
      <t>a</t>
    </r>
  </si>
  <si>
    <t>11.1.1 Bevölkerung insgesamt - Grundzahlen</t>
  </si>
  <si>
    <t>11.1.2 Bevölkerung insgesamt - Verhältniszahlen</t>
  </si>
  <si>
    <t xml:space="preserve">Überschuss der Gebore-
nen oder Ge-
storbenen (-) </t>
  </si>
  <si>
    <t>Überschuss der Gebore-
nen oder Ge-
storbenen (-)</t>
  </si>
  <si>
    <t>3.2.1 Ausländische Bevölkerung - Grundzahlen</t>
  </si>
  <si>
    <t>3.2.2 Ausländische Bevölkerung insgesamt - Verhältniszahlen</t>
  </si>
  <si>
    <t xml:space="preserve">Überschuss der </t>
  </si>
  <si>
    <t>x</t>
  </si>
  <si>
    <t>Geborenen oder</t>
  </si>
  <si>
    <t>Gestorbenen (-)</t>
  </si>
  <si>
    <t>Überschuss der</t>
  </si>
  <si>
    <t>Rechtsgrundlage:</t>
  </si>
  <si>
    <t>Basis: Personenstandsgesetz vom 17.12. 2008 (BGBl. I. S. 2586)</t>
  </si>
  <si>
    <t>je 1000</t>
  </si>
  <si>
    <t>Lebendgeborene je 1000 Frauen</t>
  </si>
  <si>
    <t>11.2.1 Ausländische Bevölkerung- Grundzahlen</t>
  </si>
  <si>
    <t>11.2.2 Ausländische Bevölkerung - Verhältniszahlen</t>
  </si>
  <si>
    <t>je 1000 Ausländer</t>
  </si>
  <si>
    <r>
      <t xml:space="preserve">Lebendgeborene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</si>
  <si>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Rechtsgrundlage: Gesetz über die Statistik der Bevölkerungsbewegung , die Fortschreibung des Bevölkerungsstandes</t>
  </si>
  <si>
    <t>vom 14.03.2008, zuletzt geändert am 18.07.2008 und die Verordnung zur Ausführung des Personenstandsgesetzes</t>
  </si>
  <si>
    <t>(Personenstandsverordnung, PStV) vom 22. November 2008 (BGBl. I. S. 2263)</t>
  </si>
  <si>
    <t>8. Altersspezifische Geburtenziffern 2000-2010</t>
  </si>
  <si>
    <t>Überschuß der Geborenen
oder Ge-storbenen (-)</t>
  </si>
  <si>
    <r>
      <t>2</t>
    </r>
    <r>
      <rPr>
        <sz val="9"/>
        <rFont val="Arial"/>
        <family val="2"/>
      </rPr>
      <t xml:space="preserve"> ab 1975: beide Elternteile ausländischer Staatsangehörigkeit; bei Geborenen nicht miteinander verheirateter Eltern: </t>
    </r>
  </si>
  <si>
    <t xml:space="preserve">  Mutter Ausländerin; ab 2000 Staatsangehörigkeit des Kindes ausländisch</t>
  </si>
  <si>
    <t xml:space="preserve">1. Eheschließungen, Geborene, Gestorbene 2009 und 2010 </t>
  </si>
  <si>
    <t>2. Eheschließungen, Geborene, Gestorbene 2010 nach Monaten</t>
  </si>
  <si>
    <t>3. Eheschließungen, Geborene, Gestorbene 2010</t>
  </si>
  <si>
    <t>4. Eheschließende 2010 nach Geschlecht, Alter und Familienstand</t>
  </si>
  <si>
    <t>5. Eheschließungen 2010 nach dem vorhergehenden Familienstand der Eheschließenden</t>
  </si>
  <si>
    <t>7. Lebendgeborene 2010 nach Staatsangehörigkeit der Eltern</t>
  </si>
  <si>
    <t>9. Gestorbene 2010 nach Alter und Familienstand</t>
  </si>
  <si>
    <t>10. Säuglingssterblichkeit in Hamburg, Schleswig-Holstein und im Bundesgebiet 1976 - 2010</t>
  </si>
  <si>
    <t>11. Eheschließungen, Geborene und Gestorbene 1976 - 2010</t>
  </si>
  <si>
    <t>6. Eheschließungenen 2010 nach der Staatsangehörigkeit der Eheschließenden</t>
  </si>
  <si>
    <t>Eheschließungen, Geborene und Gestorbene in Hamburg und Schleswig-Holstein 2010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</si>
</sst>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"/>
    <numFmt numFmtId="165" formatCode="00"/>
    <numFmt numFmtId="166" formatCode="\ 00"/>
    <numFmt numFmtId="167" formatCode="0.0"/>
    <numFmt numFmtId="168" formatCode="#,##0;\-\ #,##0;\–"/>
    <numFmt numFmtId="169" formatCode="0.000000"/>
    <numFmt numFmtId="170" formatCode="0.00000"/>
    <numFmt numFmtId="171" formatCode="0.0000"/>
    <numFmt numFmtId="172" formatCode="0.000"/>
    <numFmt numFmtId="173" formatCode="#,##0.0;\-\ #,##0.0;\–"/>
    <numFmt numFmtId="174" formatCode="#,##0.00;\-\ #,##0.00;\–"/>
    <numFmt numFmtId="175" formatCode="#,##0;;\–"/>
    <numFmt numFmtId="176" formatCode="#\ ###\ ###;\ \-#\ ###\ ###;\ \-"/>
    <numFmt numFmtId="177" formatCode="0.0;\-\ 0.0"/>
    <numFmt numFmtId="178" formatCode="#,##0.00;\-#,##0.00\ "/>
    <numFmt numFmtId="179" formatCode="#,###;\-#,###"/>
    <numFmt numFmtId="180" formatCode="#,##0.0"/>
    <numFmt numFmtId="181" formatCode="#\ ###\ ###;\-#\ ###\ ###;\-"/>
    <numFmt numFmtId="182" formatCode="#,##0;;\-"/>
    <numFmt numFmtId="183" formatCode="#,##0;\-\ #,##0"/>
    <numFmt numFmtId="184" formatCode="#\ ###\ ##0\ \ ;\-#\ ###\ ##0\ \ ;\-\ \ "/>
    <numFmt numFmtId="185" formatCode="#\ ##0"/>
    <numFmt numFmtId="186" formatCode="0.0000000"/>
    <numFmt numFmtId="187" formatCode="#\ ###\ ###"/>
    <numFmt numFmtId="188" formatCode="###,###,###,###"/>
    <numFmt numFmtId="189" formatCode="0.00000000"/>
    <numFmt numFmtId="190" formatCode="d/\ mmmm\ yyyy"/>
    <numFmt numFmtId="191" formatCode="0.0;\-\ 0.0;\–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#,##0.0_ ;\-#,##0.0\ "/>
    <numFmt numFmtId="197" formatCode="#,##0.0\ ;\-#,##0.0\ "/>
    <numFmt numFmtId="198" formatCode="[$-407]dddd\,\ d\.\ mmmm\ yyyy"/>
    <numFmt numFmtId="199" formatCode="#\ ##0;\-\ #\ ##0;\–"/>
    <numFmt numFmtId="200" formatCode="#\ ###\ ####"/>
    <numFmt numFmtId="201" formatCode="#\ ##0.0"/>
    <numFmt numFmtId="202" formatCode="#\ ###\ ##0\ \ \ \ ;\-#\ ###\ ##0\ \ \ \ ;\-"/>
    <numFmt numFmtId="203" formatCode="\'#\ ###\ ##0\ \ \ \ ;\-#\ ###\ ##0\ \ \ \ ;\-\ \ \ \ "/>
    <numFmt numFmtId="204" formatCode="#\ ###\ ##0\ \ \ \ ;\-#\ ###\ ##0\ \ \ \ ;\-\ \ \ \ "/>
    <numFmt numFmtId="205" formatCode="#\ ###\ ##0.0\ \ \ \ ;\-#\ ###\ ##0.0\ \ \ \ ;\-\ \ \ \ "/>
    <numFmt numFmtId="206" formatCode="#\ ###\ ##\ \ ;\-#\ ###\ ##;\-\ \ "/>
    <numFmt numFmtId="207" formatCode="#\ ##0;\-\ #\ ##0"/>
    <numFmt numFmtId="208" formatCode="#\ ###\ ##0\ "/>
    <numFmt numFmtId="209" formatCode="###,###,###,###;\-###,###,###,###"/>
    <numFmt numFmtId="210" formatCode="#,##0_ ;\-#,##0\ "/>
    <numFmt numFmtId="211" formatCode="#.0\ ###\ ###"/>
    <numFmt numFmtId="212" formatCode="#.\ ###\ ###"/>
    <numFmt numFmtId="213" formatCode=".\ ###\ ;############################################################################################################################################"/>
    <numFmt numFmtId="214" formatCode=".\ ##\ ;############################################################################################################################################"/>
    <numFmt numFmtId="215" formatCode=".\ ###\ ;############################################################################################################################################.0"/>
    <numFmt numFmtId="216" formatCode="\–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ill="1" applyBorder="1" applyAlignment="1">
      <alignment horizontal="center"/>
    </xf>
    <xf numFmtId="175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1" fillId="0" borderId="18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5" fontId="0" fillId="0" borderId="18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6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0" fontId="0" fillId="33" borderId="0" xfId="0" applyFill="1" applyBorder="1" applyAlignment="1" applyProtection="1" quotePrefix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1" fillId="34" borderId="1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3" fillId="34" borderId="0" xfId="0" applyFont="1" applyFill="1" applyBorder="1" applyAlignment="1" applyProtection="1">
      <alignment horizontal="centerContinuous"/>
      <protection hidden="1"/>
    </xf>
    <xf numFmtId="0" fontId="13" fillId="33" borderId="18" xfId="0" applyFont="1" applyFill="1" applyBorder="1" applyAlignment="1" applyProtection="1">
      <alignment horizontal="centerContinuous"/>
      <protection hidden="1"/>
    </xf>
    <xf numFmtId="0" fontId="10" fillId="34" borderId="1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8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hidden="1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91" fontId="1" fillId="0" borderId="0" xfId="0" applyNumberFormat="1" applyFont="1" applyAlignment="1">
      <alignment horizontal="center"/>
    </xf>
    <xf numFmtId="191" fontId="0" fillId="0" borderId="0" xfId="0" applyNumberFormat="1" applyAlignment="1">
      <alignment/>
    </xf>
    <xf numFmtId="191" fontId="1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left" indent="3"/>
    </xf>
    <xf numFmtId="0" fontId="1" fillId="0" borderId="0" xfId="0" applyFont="1" applyBorder="1" applyAlignment="1">
      <alignment horizontal="centerContinuous"/>
    </xf>
    <xf numFmtId="165" fontId="0" fillId="0" borderId="0" xfId="0" applyNumberFormat="1" applyFont="1" applyFill="1" applyBorder="1" applyAlignment="1">
      <alignment/>
    </xf>
    <xf numFmtId="183" fontId="1" fillId="0" borderId="0" xfId="0" applyNumberFormat="1" applyFont="1" applyAlignment="1">
      <alignment/>
    </xf>
    <xf numFmtId="183" fontId="1" fillId="0" borderId="0" xfId="0" applyNumberFormat="1" applyFont="1" applyAlignment="1">
      <alignment horizontal="left"/>
    </xf>
    <xf numFmtId="183" fontId="0" fillId="0" borderId="0" xfId="0" applyNumberForma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1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67" fontId="0" fillId="0" borderId="14" xfId="0" applyNumberFormat="1" applyBorder="1" applyAlignment="1">
      <alignment/>
    </xf>
    <xf numFmtId="199" fontId="0" fillId="0" borderId="0" xfId="0" applyNumberFormat="1" applyFont="1" applyAlignment="1">
      <alignment horizontal="right" indent="1"/>
    </xf>
    <xf numFmtId="199" fontId="1" fillId="0" borderId="0" xfId="0" applyNumberFormat="1" applyFont="1" applyAlignment="1">
      <alignment horizontal="right" indent="1"/>
    </xf>
    <xf numFmtId="199" fontId="0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187" fontId="1" fillId="0" borderId="0" xfId="0" applyNumberFormat="1" applyFont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187" fontId="0" fillId="0" borderId="0" xfId="0" applyNumberFormat="1" applyFont="1" applyAlignment="1">
      <alignment/>
    </xf>
    <xf numFmtId="187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 horizontal="right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187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207" fontId="0" fillId="0" borderId="0" xfId="0" applyNumberFormat="1" applyFont="1" applyFill="1" applyAlignment="1">
      <alignment/>
    </xf>
    <xf numFmtId="167" fontId="0" fillId="0" borderId="0" xfId="0" applyNumberFormat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8" fontId="0" fillId="0" borderId="0" xfId="0" applyNumberFormat="1" applyBorder="1" applyAlignment="1">
      <alignment horizontal="right"/>
    </xf>
    <xf numFmtId="1" fontId="1" fillId="0" borderId="0" xfId="54" applyNumberFormat="1" applyFont="1" applyFill="1" applyProtection="1">
      <alignment/>
      <protection locked="0"/>
    </xf>
    <xf numFmtId="187" fontId="43" fillId="0" borderId="0" xfId="56" applyNumberFormat="1">
      <alignment/>
      <protection/>
    </xf>
    <xf numFmtId="187" fontId="43" fillId="0" borderId="0" xfId="55" applyNumberFormat="1">
      <alignment/>
      <protection/>
    </xf>
    <xf numFmtId="187" fontId="51" fillId="0" borderId="0" xfId="56" applyNumberFormat="1" applyFont="1">
      <alignment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167" fontId="0" fillId="0" borderId="0" xfId="54" applyNumberFormat="1" applyFont="1" applyFill="1">
      <alignment/>
      <protection/>
    </xf>
    <xf numFmtId="167" fontId="0" fillId="0" borderId="0" xfId="0" applyNumberFormat="1" applyFont="1" applyFill="1" applyAlignment="1">
      <alignment/>
    </xf>
    <xf numFmtId="180" fontId="0" fillId="0" borderId="0" xfId="54" applyNumberFormat="1" applyFont="1" applyFill="1">
      <alignment/>
      <protection/>
    </xf>
    <xf numFmtId="167" fontId="0" fillId="0" borderId="11" xfId="54" applyNumberFormat="1" applyFont="1" applyFill="1" applyBorder="1">
      <alignment/>
      <protection/>
    </xf>
    <xf numFmtId="0" fontId="1" fillId="0" borderId="23" xfId="0" applyFont="1" applyFill="1" applyBorder="1" applyAlignment="1">
      <alignment wrapText="1"/>
    </xf>
    <xf numFmtId="201" fontId="1" fillId="0" borderId="24" xfId="0" applyNumberFormat="1" applyFont="1" applyFill="1" applyBorder="1" applyAlignment="1">
      <alignment/>
    </xf>
    <xf numFmtId="201" fontId="1" fillId="0" borderId="11" xfId="54" applyNumberFormat="1" applyFont="1" applyFill="1" applyBorder="1">
      <alignment/>
      <protection/>
    </xf>
    <xf numFmtId="0" fontId="1" fillId="0" borderId="18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54" applyNumberFormat="1" applyFont="1" applyFill="1">
      <alignment/>
      <protection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3" fillId="0" borderId="19" xfId="0" applyFont="1" applyFill="1" applyBorder="1" applyAlignment="1">
      <alignment/>
    </xf>
    <xf numFmtId="0" fontId="43" fillId="0" borderId="15" xfId="0" applyFont="1" applyFill="1" applyBorder="1" applyAlignment="1">
      <alignment horizontal="center"/>
    </xf>
    <xf numFmtId="167" fontId="43" fillId="0" borderId="0" xfId="0" applyNumberFormat="1" applyFont="1" applyFill="1" applyAlignment="1">
      <alignment/>
    </xf>
    <xf numFmtId="167" fontId="0" fillId="0" borderId="11" xfId="0" applyNumberFormat="1" applyFont="1" applyFill="1" applyBorder="1" applyAlignment="1">
      <alignment/>
    </xf>
    <xf numFmtId="201" fontId="51" fillId="0" borderId="24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0" fillId="0" borderId="18" xfId="0" applyNumberForma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0" xfId="54" applyNumberFormat="1" applyFill="1">
      <alignment/>
      <protection/>
    </xf>
    <xf numFmtId="167" fontId="0" fillId="0" borderId="0" xfId="54" applyNumberFormat="1" applyFont="1" applyFill="1" applyBorder="1" applyAlignment="1">
      <alignment/>
      <protection/>
    </xf>
    <xf numFmtId="167" fontId="0" fillId="0" borderId="0" xfId="54" applyNumberFormat="1" applyFont="1" applyFill="1" applyBorder="1">
      <alignment/>
      <protection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3" fontId="1" fillId="0" borderId="0" xfId="0" applyNumberFormat="1" applyFont="1" applyFill="1" applyAlignment="1" applyProtection="1">
      <alignment horizontal="right"/>
      <protection locked="0"/>
    </xf>
    <xf numFmtId="0" fontId="0" fillId="0" borderId="0" xfId="54" applyNumberFormat="1" applyFont="1" applyFill="1">
      <alignment/>
      <protection/>
    </xf>
    <xf numFmtId="177" fontId="0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191" fontId="0" fillId="0" borderId="0" xfId="0" applyNumberFormat="1" applyFont="1" applyFill="1" applyAlignment="1">
      <alignment/>
    </xf>
    <xf numFmtId="177" fontId="0" fillId="0" borderId="0" xfId="54" applyNumberFormat="1" applyFont="1" applyFill="1">
      <alignment/>
      <protection/>
    </xf>
    <xf numFmtId="16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167" fontId="0" fillId="0" borderId="0" xfId="0" applyNumberFormat="1" applyFill="1" applyAlignment="1">
      <alignment horizontal="right"/>
    </xf>
    <xf numFmtId="180" fontId="0" fillId="0" borderId="0" xfId="0" applyNumberFormat="1" applyFont="1" applyFill="1" applyAlignment="1" applyProtection="1">
      <alignment/>
      <protection locked="0"/>
    </xf>
    <xf numFmtId="187" fontId="0" fillId="0" borderId="0" xfId="0" applyNumberFormat="1" applyFont="1" applyAlignment="1">
      <alignment/>
    </xf>
    <xf numFmtId="187" fontId="0" fillId="0" borderId="0" xfId="0" applyNumberFormat="1" applyFont="1" applyFill="1" applyBorder="1" applyAlignment="1">
      <alignment/>
    </xf>
    <xf numFmtId="187" fontId="1" fillId="0" borderId="0" xfId="0" applyNumberFormat="1" applyFont="1" applyAlignment="1" applyProtection="1">
      <alignment horizontal="right"/>
      <protection locked="0"/>
    </xf>
    <xf numFmtId="187" fontId="0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/>
    </xf>
    <xf numFmtId="187" fontId="0" fillId="0" borderId="0" xfId="0" applyNumberForma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7" fontId="0" fillId="0" borderId="0" xfId="54" applyNumberFormat="1" applyFont="1" applyFill="1" applyProtection="1">
      <alignment/>
      <protection locked="0"/>
    </xf>
    <xf numFmtId="187" fontId="1" fillId="0" borderId="0" xfId="54" applyNumberFormat="1" applyFont="1" applyFill="1" applyProtection="1">
      <alignment/>
      <protection locked="0"/>
    </xf>
    <xf numFmtId="187" fontId="0" fillId="0" borderId="0" xfId="0" applyNumberFormat="1" applyFont="1" applyAlignment="1">
      <alignment/>
    </xf>
    <xf numFmtId="187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7" fontId="1" fillId="0" borderId="0" xfId="0" applyNumberFormat="1" applyFont="1" applyAlignment="1" applyProtection="1">
      <alignment/>
      <protection locked="0"/>
    </xf>
    <xf numFmtId="187" fontId="0" fillId="0" borderId="0" xfId="0" applyNumberFormat="1" applyFont="1" applyFill="1" applyBorder="1" applyAlignment="1">
      <alignment wrapText="1"/>
    </xf>
    <xf numFmtId="209" fontId="43" fillId="0" borderId="0" xfId="55" applyNumberFormat="1">
      <alignment/>
      <protection/>
    </xf>
    <xf numFmtId="187" fontId="43" fillId="0" borderId="0" xfId="55" applyNumberFormat="1">
      <alignment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187" fontId="43" fillId="0" borderId="0" xfId="55" applyNumberFormat="1">
      <alignment/>
      <protection/>
    </xf>
    <xf numFmtId="187" fontId="0" fillId="0" borderId="0" xfId="0" applyNumberFormat="1" applyFont="1" applyFill="1" applyAlignment="1">
      <alignment/>
    </xf>
    <xf numFmtId="187" fontId="0" fillId="0" borderId="0" xfId="0" applyNumberFormat="1" applyFill="1" applyAlignment="1">
      <alignment/>
    </xf>
    <xf numFmtId="187" fontId="1" fillId="0" borderId="0" xfId="0" applyNumberFormat="1" applyFont="1" applyFill="1" applyAlignment="1">
      <alignment/>
    </xf>
    <xf numFmtId="187" fontId="43" fillId="0" borderId="0" xfId="55" applyNumberFormat="1" applyAlignment="1" quotePrefix="1">
      <alignment horizontal="right"/>
      <protection/>
    </xf>
    <xf numFmtId="1" fontId="43" fillId="0" borderId="0" xfId="55" applyNumberFormat="1">
      <alignment/>
      <protection/>
    </xf>
    <xf numFmtId="187" fontId="0" fillId="0" borderId="0" xfId="0" applyNumberFormat="1" applyAlignment="1">
      <alignment/>
    </xf>
    <xf numFmtId="187" fontId="1" fillId="0" borderId="0" xfId="0" applyNumberFormat="1" applyFont="1" applyBorder="1" applyAlignment="1">
      <alignment/>
    </xf>
    <xf numFmtId="187" fontId="1" fillId="0" borderId="0" xfId="0" applyNumberFormat="1" applyFont="1" applyAlignment="1">
      <alignment/>
    </xf>
    <xf numFmtId="187" fontId="43" fillId="0" borderId="0" xfId="55" applyNumberFormat="1">
      <alignment/>
      <protection/>
    </xf>
    <xf numFmtId="187" fontId="43" fillId="0" borderId="0" xfId="55" applyNumberFormat="1">
      <alignment/>
      <protection/>
    </xf>
    <xf numFmtId="187" fontId="43" fillId="0" borderId="0" xfId="55" applyNumberFormat="1" applyAlignment="1" quotePrefix="1">
      <alignment horizontal="right"/>
      <protection/>
    </xf>
    <xf numFmtId="187" fontId="43" fillId="0" borderId="0" xfId="55" applyNumberFormat="1">
      <alignment/>
      <protection/>
    </xf>
    <xf numFmtId="187" fontId="43" fillId="0" borderId="0" xfId="55" applyNumberFormat="1" applyAlignment="1" quotePrefix="1">
      <alignment horizontal="right"/>
      <protection/>
    </xf>
    <xf numFmtId="187" fontId="43" fillId="0" borderId="0" xfId="55" applyNumberFormat="1">
      <alignment/>
      <protection/>
    </xf>
    <xf numFmtId="187" fontId="43" fillId="0" borderId="0" xfId="55" applyNumberFormat="1" applyAlignment="1" quotePrefix="1">
      <alignment horizontal="right"/>
      <protection/>
    </xf>
    <xf numFmtId="187" fontId="43" fillId="0" borderId="0" xfId="55" applyNumberFormat="1">
      <alignment/>
      <protection/>
    </xf>
    <xf numFmtId="187" fontId="43" fillId="0" borderId="0" xfId="55" applyNumberFormat="1">
      <alignment/>
      <protection/>
    </xf>
    <xf numFmtId="187" fontId="43" fillId="0" borderId="0" xfId="55" applyNumberFormat="1">
      <alignment/>
      <protection/>
    </xf>
    <xf numFmtId="187" fontId="43" fillId="0" borderId="0" xfId="55" applyNumberFormat="1">
      <alignment/>
      <protection/>
    </xf>
    <xf numFmtId="187" fontId="43" fillId="0" borderId="0" xfId="55" applyNumberFormat="1" applyAlignment="1" quotePrefix="1">
      <alignment horizontal="right"/>
      <protection/>
    </xf>
    <xf numFmtId="209" fontId="0" fillId="0" borderId="0" xfId="0" applyNumberFormat="1" applyFont="1" applyBorder="1" applyAlignment="1">
      <alignment horizontal="right"/>
    </xf>
    <xf numFmtId="209" fontId="43" fillId="0" borderId="0" xfId="55" applyNumberFormat="1" applyAlignment="1" quotePrefix="1">
      <alignment horizontal="right"/>
      <protection/>
    </xf>
    <xf numFmtId="209" fontId="43" fillId="0" borderId="0" xfId="57" applyNumberFormat="1">
      <alignment/>
      <protection/>
    </xf>
    <xf numFmtId="187" fontId="0" fillId="0" borderId="0" xfId="0" applyNumberFormat="1" applyFont="1" applyBorder="1" applyAlignment="1">
      <alignment horizontal="right"/>
    </xf>
    <xf numFmtId="187" fontId="1" fillId="0" borderId="0" xfId="0" applyNumberFormat="1" applyFont="1" applyFill="1" applyAlignment="1">
      <alignment horizontal="right"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187" fontId="1" fillId="0" borderId="0" xfId="0" applyNumberFormat="1" applyFont="1" applyBorder="1" applyAlignment="1">
      <alignment horizontal="right"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187" fontId="0" fillId="0" borderId="0" xfId="0" applyNumberFormat="1" applyFont="1" applyFill="1" applyAlignment="1">
      <alignment/>
    </xf>
    <xf numFmtId="187" fontId="0" fillId="0" borderId="0" xfId="0" applyNumberFormat="1" applyFont="1" applyFill="1" applyBorder="1" applyAlignment="1">
      <alignment/>
    </xf>
    <xf numFmtId="187" fontId="0" fillId="0" borderId="0" xfId="54" applyNumberFormat="1" applyFill="1">
      <alignment/>
      <protection/>
    </xf>
    <xf numFmtId="187" fontId="0" fillId="0" borderId="0" xfId="54" applyNumberFormat="1" applyFont="1" applyFill="1">
      <alignment/>
      <protection/>
    </xf>
    <xf numFmtId="0" fontId="0" fillId="0" borderId="0" xfId="0" applyNumberFormat="1" applyFont="1" applyFill="1" applyBorder="1" applyAlignment="1">
      <alignment/>
    </xf>
    <xf numFmtId="1" fontId="43" fillId="0" borderId="0" xfId="55" applyNumberFormat="1" applyAlignment="1" quotePrefix="1">
      <alignment horizontal="right"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0" fontId="1" fillId="0" borderId="0" xfId="0" applyNumberFormat="1" applyFont="1" applyAlignment="1" applyProtection="1">
      <alignment/>
      <protection locked="0"/>
    </xf>
    <xf numFmtId="209" fontId="1" fillId="0" borderId="0" xfId="0" applyNumberFormat="1" applyFont="1" applyAlignment="1">
      <alignment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209" fontId="43" fillId="0" borderId="0" xfId="55" applyNumberFormat="1">
      <alignment/>
      <protection/>
    </xf>
    <xf numFmtId="175" fontId="0" fillId="0" borderId="0" xfId="0" applyNumberFormat="1" applyFont="1" applyBorder="1" applyAlignment="1">
      <alignment/>
    </xf>
    <xf numFmtId="209" fontId="43" fillId="0" borderId="0" xfId="55" applyNumberFormat="1">
      <alignment/>
      <protection/>
    </xf>
    <xf numFmtId="0" fontId="8" fillId="0" borderId="0" xfId="0" applyFont="1" applyBorder="1" applyAlignment="1">
      <alignment/>
    </xf>
    <xf numFmtId="175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87" fontId="0" fillId="0" borderId="0" xfId="0" applyNumberFormat="1" applyFont="1" applyBorder="1" applyAlignment="1">
      <alignment/>
    </xf>
    <xf numFmtId="187" fontId="0" fillId="0" borderId="0" xfId="0" applyNumberFormat="1" applyFont="1" applyAlignment="1">
      <alignment/>
    </xf>
    <xf numFmtId="187" fontId="1" fillId="0" borderId="0" xfId="0" applyNumberFormat="1" applyFont="1" applyBorder="1" applyAlignment="1">
      <alignment/>
    </xf>
    <xf numFmtId="187" fontId="0" fillId="0" borderId="0" xfId="0" applyNumberFormat="1" applyFont="1" applyFill="1" applyAlignment="1">
      <alignment horizontal="right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/>
    </xf>
    <xf numFmtId="187" fontId="3" fillId="0" borderId="0" xfId="0" applyNumberFormat="1" applyFont="1" applyFill="1" applyAlignment="1">
      <alignment horizontal="right"/>
    </xf>
    <xf numFmtId="187" fontId="0" fillId="0" borderId="0" xfId="0" applyNumberFormat="1" applyFill="1" applyAlignment="1">
      <alignment horizontal="right"/>
    </xf>
    <xf numFmtId="216" fontId="0" fillId="0" borderId="0" xfId="0" applyNumberFormat="1" applyFont="1" applyAlignment="1">
      <alignment/>
    </xf>
    <xf numFmtId="216" fontId="0" fillId="0" borderId="0" xfId="0" applyNumberFormat="1" applyFont="1" applyAlignment="1">
      <alignment horizontal="right"/>
    </xf>
    <xf numFmtId="216" fontId="43" fillId="0" borderId="0" xfId="55" applyNumberFormat="1" applyAlignment="1" quotePrefix="1">
      <alignment horizontal="right"/>
      <protection/>
    </xf>
    <xf numFmtId="216" fontId="43" fillId="0" borderId="0" xfId="55" applyNumberFormat="1">
      <alignment/>
      <protection/>
    </xf>
    <xf numFmtId="216" fontId="0" fillId="0" borderId="0" xfId="0" applyNumberFormat="1" applyFill="1" applyAlignment="1">
      <alignment horizontal="right"/>
    </xf>
    <xf numFmtId="0" fontId="0" fillId="33" borderId="10" xfId="0" applyFill="1" applyBorder="1" applyAlignment="1" applyProtection="1">
      <alignment horizontal="left" vertical="top" wrapText="1"/>
      <protection hidden="1"/>
    </xf>
    <xf numFmtId="0" fontId="0" fillId="33" borderId="0" xfId="0" applyFill="1" applyBorder="1" applyAlignment="1" applyProtection="1">
      <alignment horizontal="left" vertical="top" wrapText="1"/>
      <protection hidden="1"/>
    </xf>
    <xf numFmtId="0" fontId="0" fillId="33" borderId="18" xfId="0" applyFill="1" applyBorder="1" applyAlignment="1" applyProtection="1">
      <alignment horizontal="left" vertical="top" wrapText="1"/>
      <protection hidden="1"/>
    </xf>
    <xf numFmtId="49" fontId="0" fillId="33" borderId="0" xfId="0" applyNumberFormat="1" applyFill="1" applyBorder="1" applyAlignment="1" applyProtection="1">
      <alignment horizontal="left"/>
      <protection hidden="1"/>
    </xf>
    <xf numFmtId="49" fontId="0" fillId="33" borderId="0" xfId="0" applyNumberFormat="1" applyFill="1" applyBorder="1" applyAlignment="1" applyProtection="1" quotePrefix="1">
      <alignment horizontal="left"/>
      <protection hidden="1"/>
    </xf>
    <xf numFmtId="49" fontId="0" fillId="33" borderId="18" xfId="0" applyNumberFormat="1" applyFill="1" applyBorder="1" applyAlignment="1" applyProtection="1" quotePrefix="1">
      <alignment horizontal="left"/>
      <protection hidden="1"/>
    </xf>
    <xf numFmtId="0" fontId="12" fillId="33" borderId="11" xfId="47" applyFont="1" applyFill="1" applyBorder="1" applyAlignment="1" applyProtection="1">
      <alignment/>
      <protection hidden="1"/>
    </xf>
    <xf numFmtId="0" fontId="12" fillId="33" borderId="11" xfId="47" applyFont="1" applyFill="1" applyBorder="1" applyAlignment="1" applyProtection="1" quotePrefix="1">
      <alignment/>
      <protection hidden="1"/>
    </xf>
    <xf numFmtId="0" fontId="12" fillId="33" borderId="21" xfId="47" applyFont="1" applyFill="1" applyBorder="1" applyAlignment="1" applyProtection="1" quotePrefix="1">
      <alignment/>
      <protection hidden="1"/>
    </xf>
    <xf numFmtId="0" fontId="11" fillId="33" borderId="12" xfId="47" applyFont="1" applyFill="1" applyBorder="1" applyAlignment="1" applyProtection="1">
      <alignment horizontal="left"/>
      <protection hidden="1"/>
    </xf>
    <xf numFmtId="0" fontId="11" fillId="33" borderId="11" xfId="47" applyFont="1" applyFill="1" applyBorder="1" applyAlignment="1" applyProtection="1">
      <alignment horizontal="left"/>
      <protection hidden="1"/>
    </xf>
    <xf numFmtId="0" fontId="12" fillId="33" borderId="11" xfId="47" applyFont="1" applyFill="1" applyBorder="1" applyAlignment="1" applyProtection="1">
      <alignment horizontal="left"/>
      <protection hidden="1"/>
    </xf>
    <xf numFmtId="0" fontId="12" fillId="33" borderId="21" xfId="47" applyFont="1" applyFill="1" applyBorder="1" applyAlignment="1" applyProtection="1">
      <alignment horizontal="left"/>
      <protection hidden="1"/>
    </xf>
    <xf numFmtId="49" fontId="0" fillId="33" borderId="19" xfId="0" applyNumberFormat="1" applyFill="1" applyBorder="1" applyAlignment="1" applyProtection="1">
      <alignment horizontal="left"/>
      <protection hidden="1"/>
    </xf>
    <xf numFmtId="49" fontId="0" fillId="33" borderId="19" xfId="0" applyNumberFormat="1" applyFill="1" applyBorder="1" applyAlignment="1" applyProtection="1" quotePrefix="1">
      <alignment horizontal="left"/>
      <protection hidden="1"/>
    </xf>
    <xf numFmtId="49" fontId="0" fillId="33" borderId="20" xfId="0" applyNumberFormat="1" applyFill="1" applyBorder="1" applyAlignment="1" applyProtection="1" quotePrefix="1">
      <alignment horizontal="left"/>
      <protection hidden="1"/>
    </xf>
    <xf numFmtId="190" fontId="0" fillId="34" borderId="15" xfId="0" applyNumberFormat="1" applyFont="1" applyFill="1" applyBorder="1" applyAlignment="1" applyProtection="1">
      <alignment horizontal="left"/>
      <protection hidden="1"/>
    </xf>
    <xf numFmtId="190" fontId="0" fillId="34" borderId="23" xfId="0" applyNumberFormat="1" applyFont="1" applyFill="1" applyBorder="1" applyAlignment="1" applyProtection="1">
      <alignment horizontal="left"/>
      <protection hidden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_Tab 2 HHuSH" xfId="56"/>
    <cellStyle name="Standard_Tab 9 SH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666750"/>
          <a:ext cx="121920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1</xdr:col>
      <xdr:colOff>0</xdr:colOff>
      <xdr:row>17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0" y="2447925"/>
          <a:ext cx="121920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1</xdr:col>
      <xdr:colOff>0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2447925"/>
          <a:ext cx="121920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0</xdr:colOff>
      <xdr:row>6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666750"/>
          <a:ext cx="121920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0</xdr:colOff>
      <xdr:row>6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0" y="666750"/>
          <a:ext cx="121920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1</xdr:col>
      <xdr:colOff>0</xdr:colOff>
      <xdr:row>18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2447925"/>
          <a:ext cx="121920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1</xdr:col>
      <xdr:colOff>0</xdr:colOff>
      <xdr:row>17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0" y="2447925"/>
          <a:ext cx="121920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1</xdr:col>
      <xdr:colOff>0</xdr:colOff>
      <xdr:row>17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0" y="2447925"/>
          <a:ext cx="121920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1</xdr:col>
      <xdr:colOff>0</xdr:colOff>
      <xdr:row>32</xdr:row>
      <xdr:rowOff>0</xdr:rowOff>
    </xdr:to>
    <xdr:sp>
      <xdr:nvSpPr>
        <xdr:cNvPr id="9" name="AutoShape 2"/>
        <xdr:cNvSpPr>
          <a:spLocks/>
        </xdr:cNvSpPr>
      </xdr:nvSpPr>
      <xdr:spPr>
        <a:xfrm>
          <a:off x="0" y="4733925"/>
          <a:ext cx="121920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1</xdr:col>
      <xdr:colOff>0</xdr:colOff>
      <xdr:row>42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0" y="6353175"/>
          <a:ext cx="121920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1</xdr:col>
      <xdr:colOff>0</xdr:colOff>
      <xdr:row>42</xdr:row>
      <xdr:rowOff>0</xdr:rowOff>
    </xdr:to>
    <xdr:sp>
      <xdr:nvSpPr>
        <xdr:cNvPr id="11" name="AutoShape 4"/>
        <xdr:cNvSpPr>
          <a:spLocks/>
        </xdr:cNvSpPr>
      </xdr:nvSpPr>
      <xdr:spPr>
        <a:xfrm>
          <a:off x="9525" y="6353175"/>
          <a:ext cx="120967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19050</xdr:rowOff>
    </xdr:from>
    <xdr:to>
      <xdr:col>1</xdr:col>
      <xdr:colOff>9525</xdr:colOff>
      <xdr:row>32</xdr:row>
      <xdr:rowOff>0</xdr:rowOff>
    </xdr:to>
    <xdr:sp>
      <xdr:nvSpPr>
        <xdr:cNvPr id="12" name="AutoShape 5"/>
        <xdr:cNvSpPr>
          <a:spLocks/>
        </xdr:cNvSpPr>
      </xdr:nvSpPr>
      <xdr:spPr>
        <a:xfrm>
          <a:off x="1219200" y="4733925"/>
          <a:ext cx="952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19050</xdr:rowOff>
    </xdr:from>
    <xdr:to>
      <xdr:col>1</xdr:col>
      <xdr:colOff>9525</xdr:colOff>
      <xdr:row>42</xdr:row>
      <xdr:rowOff>0</xdr:rowOff>
    </xdr:to>
    <xdr:sp>
      <xdr:nvSpPr>
        <xdr:cNvPr id="13" name="AutoShape 6"/>
        <xdr:cNvSpPr>
          <a:spLocks/>
        </xdr:cNvSpPr>
      </xdr:nvSpPr>
      <xdr:spPr>
        <a:xfrm>
          <a:off x="1219200" y="6353175"/>
          <a:ext cx="952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SH@statistik-nord.de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16.00390625" style="0" customWidth="1"/>
    <col min="6" max="6" width="13.28125" style="0" customWidth="1"/>
    <col min="7" max="7" width="13.8515625" style="0" customWidth="1"/>
    <col min="8" max="8" width="8.140625" style="0" customWidth="1"/>
  </cols>
  <sheetData>
    <row r="1" spans="1:8" ht="15">
      <c r="A1" s="186" t="s">
        <v>111</v>
      </c>
      <c r="B1" s="106"/>
      <c r="C1" s="100"/>
      <c r="D1" s="100"/>
      <c r="E1" s="100"/>
      <c r="F1" s="100"/>
      <c r="G1" s="100"/>
      <c r="H1" s="101"/>
    </row>
    <row r="2" spans="1:8" ht="12.75">
      <c r="A2" s="105" t="s">
        <v>112</v>
      </c>
      <c r="B2" s="106"/>
      <c r="C2" s="100"/>
      <c r="D2" s="100"/>
      <c r="E2" s="100"/>
      <c r="F2" s="100"/>
      <c r="G2" s="100"/>
      <c r="H2" s="101"/>
    </row>
    <row r="3" spans="1:8" ht="12.75">
      <c r="A3" s="364" t="s">
        <v>113</v>
      </c>
      <c r="B3" s="365"/>
      <c r="C3" s="100"/>
      <c r="D3" s="100"/>
      <c r="E3" s="100"/>
      <c r="F3" s="100"/>
      <c r="G3" s="100"/>
      <c r="H3" s="101"/>
    </row>
    <row r="4" spans="1:8" ht="12.75">
      <c r="A4" s="102" t="s">
        <v>114</v>
      </c>
      <c r="B4" s="103" t="s">
        <v>115</v>
      </c>
      <c r="C4" s="103"/>
      <c r="D4" s="104"/>
      <c r="E4" s="103" t="s">
        <v>116</v>
      </c>
      <c r="F4" s="103" t="s">
        <v>117</v>
      </c>
      <c r="G4" s="103"/>
      <c r="H4" s="104"/>
    </row>
    <row r="5" spans="1:8" ht="12.75">
      <c r="A5" s="105" t="s">
        <v>118</v>
      </c>
      <c r="B5" s="106" t="s">
        <v>119</v>
      </c>
      <c r="C5" s="106"/>
      <c r="D5" s="101"/>
      <c r="E5" s="106" t="s">
        <v>118</v>
      </c>
      <c r="F5" s="106" t="s">
        <v>120</v>
      </c>
      <c r="G5" s="106"/>
      <c r="H5" s="101"/>
    </row>
    <row r="6" spans="1:8" ht="12.75">
      <c r="A6" s="105" t="s">
        <v>121</v>
      </c>
      <c r="B6" s="107" t="s">
        <v>122</v>
      </c>
      <c r="C6" s="106"/>
      <c r="D6" s="101"/>
      <c r="E6" s="106" t="s">
        <v>121</v>
      </c>
      <c r="F6" s="107" t="s">
        <v>123</v>
      </c>
      <c r="G6" s="108"/>
      <c r="H6" s="101"/>
    </row>
    <row r="7" spans="1:8" ht="12.75">
      <c r="A7" s="105" t="s">
        <v>124</v>
      </c>
      <c r="B7" s="107" t="s">
        <v>125</v>
      </c>
      <c r="C7" s="106"/>
      <c r="D7" s="101"/>
      <c r="E7" s="106" t="s">
        <v>124</v>
      </c>
      <c r="F7" s="107" t="s">
        <v>126</v>
      </c>
      <c r="G7" s="108"/>
      <c r="H7" s="101"/>
    </row>
    <row r="8" spans="1:8" ht="12.75">
      <c r="A8" s="109" t="s">
        <v>127</v>
      </c>
      <c r="B8" s="366" t="s">
        <v>128</v>
      </c>
      <c r="C8" s="366"/>
      <c r="D8" s="367"/>
      <c r="E8" s="110" t="s">
        <v>127</v>
      </c>
      <c r="F8" s="366" t="s">
        <v>129</v>
      </c>
      <c r="G8" s="366"/>
      <c r="H8" s="367"/>
    </row>
    <row r="9" spans="1:8" ht="12.75">
      <c r="A9" s="102"/>
      <c r="B9" s="103"/>
      <c r="C9" s="103"/>
      <c r="D9" s="103"/>
      <c r="E9" s="103"/>
      <c r="F9" s="103"/>
      <c r="G9" s="103"/>
      <c r="H9" s="104"/>
    </row>
    <row r="10" spans="1:8" ht="12.75">
      <c r="A10" s="111" t="s">
        <v>130</v>
      </c>
      <c r="B10" s="106"/>
      <c r="C10" s="106"/>
      <c r="D10" s="106"/>
      <c r="E10" s="106"/>
      <c r="F10" s="106"/>
      <c r="G10" s="106"/>
      <c r="H10" s="101"/>
    </row>
    <row r="11" spans="1:8" ht="18">
      <c r="A11" s="112" t="s">
        <v>164</v>
      </c>
      <c r="B11" s="113"/>
      <c r="C11" s="114"/>
      <c r="D11" s="114"/>
      <c r="E11" s="114"/>
      <c r="F11" s="114"/>
      <c r="G11" s="114"/>
      <c r="H11" s="115"/>
    </row>
    <row r="12" spans="1:8" ht="18">
      <c r="A12" s="116" t="s">
        <v>131</v>
      </c>
      <c r="B12" s="113"/>
      <c r="C12" s="114"/>
      <c r="D12" s="114"/>
      <c r="E12" s="114"/>
      <c r="F12" s="114"/>
      <c r="G12" s="114"/>
      <c r="H12" s="115"/>
    </row>
    <row r="13" spans="1:8" ht="15">
      <c r="A13" s="116">
        <v>2010</v>
      </c>
      <c r="B13" s="117"/>
      <c r="C13" s="117"/>
      <c r="D13" s="117"/>
      <c r="E13" s="117"/>
      <c r="F13" s="117"/>
      <c r="G13" s="117"/>
      <c r="H13" s="119"/>
    </row>
    <row r="14" spans="1:8" ht="12.75">
      <c r="A14" s="105"/>
      <c r="B14" s="118"/>
      <c r="C14" s="118"/>
      <c r="D14" s="118"/>
      <c r="E14" s="118"/>
      <c r="F14" s="118"/>
      <c r="G14" s="118"/>
      <c r="H14" s="119"/>
    </row>
    <row r="15" spans="1:8" ht="12.75">
      <c r="A15" s="105" t="s">
        <v>132</v>
      </c>
      <c r="B15" s="118"/>
      <c r="C15" s="100"/>
      <c r="D15" s="100"/>
      <c r="E15" s="100"/>
      <c r="F15" s="100"/>
      <c r="G15" s="118" t="s">
        <v>133</v>
      </c>
      <c r="H15" s="101"/>
    </row>
    <row r="16" spans="1:8" ht="12.75">
      <c r="A16" s="102" t="s">
        <v>121</v>
      </c>
      <c r="B16" s="368" t="s">
        <v>134</v>
      </c>
      <c r="C16" s="369"/>
      <c r="D16" s="369"/>
      <c r="E16" s="370"/>
      <c r="F16" s="100"/>
      <c r="G16" s="371">
        <v>40969</v>
      </c>
      <c r="H16" s="372"/>
    </row>
    <row r="17" spans="1:8" ht="12.75">
      <c r="A17" s="105" t="s">
        <v>124</v>
      </c>
      <c r="B17" s="358" t="s">
        <v>135</v>
      </c>
      <c r="C17" s="359"/>
      <c r="D17" s="359"/>
      <c r="E17" s="360"/>
      <c r="F17" s="106"/>
      <c r="G17" s="118"/>
      <c r="H17" s="101"/>
    </row>
    <row r="18" spans="1:8" ht="12.75">
      <c r="A18" s="109" t="s">
        <v>127</v>
      </c>
      <c r="B18" s="361" t="s">
        <v>136</v>
      </c>
      <c r="C18" s="362"/>
      <c r="D18" s="362"/>
      <c r="E18" s="363"/>
      <c r="F18" s="118"/>
      <c r="G18" s="118"/>
      <c r="H18" s="119"/>
    </row>
    <row r="19" spans="1:8" ht="12.75">
      <c r="A19" s="105"/>
      <c r="B19" s="106"/>
      <c r="C19" s="118"/>
      <c r="D19" s="118"/>
      <c r="E19" s="118"/>
      <c r="F19" s="118"/>
      <c r="G19" s="118"/>
      <c r="H19" s="119"/>
    </row>
    <row r="20" spans="1:8" ht="41.25" customHeight="1">
      <c r="A20" s="355" t="s">
        <v>137</v>
      </c>
      <c r="B20" s="356"/>
      <c r="C20" s="356"/>
      <c r="D20" s="356"/>
      <c r="E20" s="356"/>
      <c r="F20" s="356"/>
      <c r="G20" s="356"/>
      <c r="H20" s="357"/>
    </row>
    <row r="21" spans="1:8" ht="12.75">
      <c r="A21" s="109"/>
      <c r="B21" s="110"/>
      <c r="C21" s="120"/>
      <c r="D21" s="120"/>
      <c r="E21" s="120"/>
      <c r="F21" s="120"/>
      <c r="G21" s="120"/>
      <c r="H21" s="121"/>
    </row>
    <row r="22" spans="1:8" ht="12.75">
      <c r="A22" s="98"/>
      <c r="B22" s="99"/>
      <c r="C22" s="99"/>
      <c r="D22" s="99"/>
      <c r="E22" s="99"/>
      <c r="F22" s="99"/>
      <c r="G22" s="99"/>
      <c r="H22" s="99"/>
    </row>
    <row r="23" spans="1:8" ht="12.75">
      <c r="A23" s="98"/>
      <c r="B23" s="98"/>
      <c r="C23" s="98"/>
      <c r="D23" s="98"/>
      <c r="E23" s="98"/>
      <c r="F23" s="98"/>
      <c r="G23" s="98"/>
      <c r="H23" s="98"/>
    </row>
    <row r="24" ht="12.75">
      <c r="C24" s="143"/>
    </row>
  </sheetData>
  <sheetProtection/>
  <mergeCells count="8">
    <mergeCell ref="A20:H20"/>
    <mergeCell ref="B17:E17"/>
    <mergeCell ref="B18:E18"/>
    <mergeCell ref="A3:B3"/>
    <mergeCell ref="B8:D8"/>
    <mergeCell ref="F8:H8"/>
    <mergeCell ref="B16:E16"/>
    <mergeCell ref="G16:H16"/>
  </mergeCells>
  <hyperlinks>
    <hyperlink ref="F8" r:id="rId1" display="mailto:poststelleSH@statistik-nord.de"/>
    <hyperlink ref="B8" r:id="rId2" display="mailto:poststelle@statistik-nord.de"/>
    <hyperlink ref="A3" r:id="rId3" display="http://www.statistik-nord.de/"/>
  </hyperlink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4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L1" sqref="L1"/>
    </sheetView>
  </sheetViews>
  <sheetFormatPr defaultColWidth="11.421875" defaultRowHeight="12.75"/>
  <cols>
    <col min="1" max="1" width="18.28125" style="0" customWidth="1"/>
    <col min="2" max="2" width="10.7109375" style="0" customWidth="1"/>
    <col min="3" max="3" width="9.7109375" style="0" customWidth="1"/>
    <col min="4" max="4" width="10.7109375" style="0" customWidth="1"/>
    <col min="5" max="5" width="11.7109375" style="0" customWidth="1"/>
    <col min="6" max="6" width="7.7109375" style="0" customWidth="1"/>
    <col min="7" max="7" width="10.00390625" style="0" customWidth="1"/>
    <col min="8" max="8" width="10.28125" style="0" customWidth="1"/>
  </cols>
  <sheetData>
    <row r="1" spans="1:6" ht="12.75">
      <c r="A1" s="1" t="s">
        <v>200</v>
      </c>
      <c r="B1" s="1"/>
      <c r="C1" s="1"/>
      <c r="D1" s="1"/>
      <c r="E1" s="1"/>
      <c r="F1" s="1"/>
    </row>
    <row r="3" spans="1:5" ht="12.75">
      <c r="A3" s="374" t="s">
        <v>26</v>
      </c>
      <c r="B3" s="374"/>
      <c r="C3" s="374"/>
      <c r="D3" s="374"/>
      <c r="E3" s="374"/>
    </row>
    <row r="4" spans="1:3" ht="12.75">
      <c r="A4" s="23"/>
      <c r="B4" s="23"/>
      <c r="C4" s="23"/>
    </row>
    <row r="5" spans="1:5" ht="12.75">
      <c r="A5" s="132" t="s">
        <v>71</v>
      </c>
      <c r="B5" s="20"/>
      <c r="C5" s="14"/>
      <c r="D5" s="14"/>
      <c r="E5" s="18"/>
    </row>
    <row r="6" spans="1:8" ht="12.75">
      <c r="A6" t="s">
        <v>70</v>
      </c>
      <c r="B6" s="130" t="s">
        <v>33</v>
      </c>
      <c r="C6" s="130" t="s">
        <v>61</v>
      </c>
      <c r="D6" s="130" t="s">
        <v>62</v>
      </c>
      <c r="E6" s="131" t="s">
        <v>63</v>
      </c>
      <c r="H6" s="29"/>
    </row>
    <row r="7" spans="1:5" ht="12.75">
      <c r="A7" s="5"/>
      <c r="B7" s="21"/>
      <c r="C7" s="21"/>
      <c r="D7" s="21"/>
      <c r="E7" s="19"/>
    </row>
    <row r="8" spans="1:5" ht="12.75">
      <c r="A8" t="s">
        <v>61</v>
      </c>
      <c r="B8" s="298">
        <f>SUM(C8:E8)</f>
        <v>5687</v>
      </c>
      <c r="C8" s="298">
        <v>5019</v>
      </c>
      <c r="D8" s="298">
        <v>12</v>
      </c>
      <c r="E8" s="298">
        <v>656</v>
      </c>
    </row>
    <row r="9" spans="1:5" ht="12.75">
      <c r="A9" t="s">
        <v>62</v>
      </c>
      <c r="B9" s="298">
        <f>SUM(C9:E9)</f>
        <v>105</v>
      </c>
      <c r="C9" s="298">
        <v>20</v>
      </c>
      <c r="D9" s="298">
        <v>12</v>
      </c>
      <c r="E9" s="298">
        <v>73</v>
      </c>
    </row>
    <row r="10" spans="1:5" ht="12.75">
      <c r="A10" t="s">
        <v>63</v>
      </c>
      <c r="B10" s="298">
        <f>SUM(C10:E10)</f>
        <v>1660</v>
      </c>
      <c r="C10" s="298">
        <v>774</v>
      </c>
      <c r="D10" s="298">
        <v>45</v>
      </c>
      <c r="E10" s="298">
        <v>841</v>
      </c>
    </row>
    <row r="11" spans="1:5" ht="12.75">
      <c r="A11" s="1" t="s">
        <v>33</v>
      </c>
      <c r="B11" s="287">
        <f>SUM(B8:B10)</f>
        <v>7452</v>
      </c>
      <c r="C11" s="287">
        <f>SUM(C8:C10)</f>
        <v>5813</v>
      </c>
      <c r="D11" s="287">
        <f>SUM(D8:D10)</f>
        <v>69</v>
      </c>
      <c r="E11" s="287">
        <f>SUM(E8:E10)</f>
        <v>1570</v>
      </c>
    </row>
    <row r="12" spans="2:5" ht="12.75">
      <c r="B12" s="64"/>
      <c r="C12" s="64"/>
      <c r="D12" s="64"/>
      <c r="E12" s="64"/>
    </row>
    <row r="13" ht="12.75">
      <c r="B13" s="64"/>
    </row>
    <row r="14" spans="1:5" ht="12.75">
      <c r="A14" s="414" t="s">
        <v>34</v>
      </c>
      <c r="B14" s="374"/>
      <c r="C14" s="374"/>
      <c r="D14" s="374"/>
      <c r="E14" s="374"/>
    </row>
    <row r="15" spans="1:3" ht="12.75">
      <c r="A15" s="23"/>
      <c r="B15" s="52"/>
      <c r="C15" s="52"/>
    </row>
    <row r="16" spans="1:5" ht="12.75">
      <c r="A16" s="132" t="s">
        <v>71</v>
      </c>
      <c r="B16" s="20"/>
      <c r="C16" s="14"/>
      <c r="D16" s="14"/>
      <c r="E16" s="18"/>
    </row>
    <row r="17" spans="1:8" ht="12.75">
      <c r="A17" t="s">
        <v>70</v>
      </c>
      <c r="B17" s="130" t="s">
        <v>33</v>
      </c>
      <c r="C17" s="130" t="s">
        <v>61</v>
      </c>
      <c r="D17" s="130" t="s">
        <v>62</v>
      </c>
      <c r="E17" s="131" t="s">
        <v>63</v>
      </c>
      <c r="H17" s="29"/>
    </row>
    <row r="18" spans="1:5" ht="12.75">
      <c r="A18" s="5"/>
      <c r="B18" s="21"/>
      <c r="C18" s="21"/>
      <c r="D18" s="21"/>
      <c r="E18" s="19"/>
    </row>
    <row r="19" spans="1:5" ht="12.75">
      <c r="A19" t="s">
        <v>61</v>
      </c>
      <c r="B19" s="298">
        <f>SUM(C19:E19)</f>
        <v>11239</v>
      </c>
      <c r="C19" s="298">
        <v>9562</v>
      </c>
      <c r="D19" s="298">
        <v>49</v>
      </c>
      <c r="E19" s="298">
        <v>1628</v>
      </c>
    </row>
    <row r="20" spans="1:5" ht="12.75">
      <c r="A20" t="s">
        <v>62</v>
      </c>
      <c r="B20" s="298">
        <f>SUM(C20:E20)</f>
        <v>356</v>
      </c>
      <c r="C20" s="298">
        <v>60</v>
      </c>
      <c r="D20" s="298">
        <v>39</v>
      </c>
      <c r="E20" s="298">
        <v>257</v>
      </c>
    </row>
    <row r="21" spans="1:5" ht="12.75">
      <c r="A21" t="s">
        <v>63</v>
      </c>
      <c r="B21" s="298">
        <f>SUM(C21:E21)</f>
        <v>4861</v>
      </c>
      <c r="C21" s="298">
        <v>1874</v>
      </c>
      <c r="D21" s="298">
        <v>146</v>
      </c>
      <c r="E21" s="298">
        <v>2841</v>
      </c>
    </row>
    <row r="22" spans="1:5" ht="12.75">
      <c r="A22" s="1" t="s">
        <v>33</v>
      </c>
      <c r="B22" s="287">
        <f>SUM(B19:B21)</f>
        <v>16456</v>
      </c>
      <c r="C22" s="287">
        <f>SUM(C19:C21)</f>
        <v>11496</v>
      </c>
      <c r="D22" s="287">
        <f>SUM(D19:D21)</f>
        <v>234</v>
      </c>
      <c r="E22" s="287">
        <f>SUM(E19:E21)</f>
        <v>4726</v>
      </c>
    </row>
    <row r="23" spans="1:5" ht="12.75">
      <c r="A23" s="1"/>
      <c r="B23" s="176"/>
      <c r="C23" s="176"/>
      <c r="D23" s="176"/>
      <c r="E23" s="176"/>
    </row>
    <row r="24" spans="1:5" ht="14.25">
      <c r="A24" s="33"/>
      <c r="B24" s="83"/>
      <c r="C24" s="83"/>
      <c r="D24" s="83"/>
      <c r="E24" s="83"/>
    </row>
    <row r="26" spans="1:8" ht="12.75">
      <c r="A26" s="122" t="s">
        <v>205</v>
      </c>
      <c r="B26" s="122"/>
      <c r="C26" s="122"/>
      <c r="D26" s="122"/>
      <c r="E26" s="122"/>
      <c r="F26" s="122"/>
      <c r="G26" s="49"/>
      <c r="H26" s="28"/>
    </row>
    <row r="28" spans="1:6" ht="12.75">
      <c r="A28" s="374" t="s">
        <v>26</v>
      </c>
      <c r="B28" s="374"/>
      <c r="C28" s="374"/>
      <c r="D28" s="374"/>
      <c r="E28" s="23"/>
      <c r="F28" s="23"/>
    </row>
    <row r="29" spans="1:3" ht="12.75">
      <c r="A29" s="23"/>
      <c r="B29" s="23"/>
      <c r="C29" s="23"/>
    </row>
    <row r="30" spans="1:8" ht="12.75">
      <c r="A30" s="132" t="s">
        <v>71</v>
      </c>
      <c r="B30" s="20"/>
      <c r="C30" s="20"/>
      <c r="D30" s="31"/>
      <c r="E30" s="4"/>
      <c r="F30" s="4"/>
      <c r="G30" s="4"/>
      <c r="H30" s="4"/>
    </row>
    <row r="31" spans="1:8" ht="12.75">
      <c r="A31" t="s">
        <v>70</v>
      </c>
      <c r="B31" s="155" t="s">
        <v>33</v>
      </c>
      <c r="C31" s="9" t="s">
        <v>73</v>
      </c>
      <c r="D31" s="22" t="s">
        <v>74</v>
      </c>
      <c r="E31" s="4"/>
      <c r="F31" s="4"/>
      <c r="G31" s="374"/>
      <c r="H31" s="374"/>
    </row>
    <row r="32" spans="1:8" ht="12.75">
      <c r="A32" s="5"/>
      <c r="B32" s="21"/>
      <c r="C32" s="21"/>
      <c r="D32" s="5"/>
      <c r="E32" s="4"/>
      <c r="F32" s="4"/>
      <c r="G32" s="4"/>
      <c r="H32" s="4"/>
    </row>
    <row r="33" spans="1:12" ht="12.75">
      <c r="A33" t="s">
        <v>72</v>
      </c>
      <c r="B33" s="339">
        <f>SUM(D33+C33)</f>
        <v>6660</v>
      </c>
      <c r="C33" s="340">
        <v>5877</v>
      </c>
      <c r="D33" s="340">
        <v>783</v>
      </c>
      <c r="H33" s="334"/>
      <c r="I33" s="336"/>
      <c r="J33" s="64"/>
      <c r="K33" s="24"/>
      <c r="L33" s="64"/>
    </row>
    <row r="34" spans="1:12" ht="12.75">
      <c r="A34" t="s">
        <v>75</v>
      </c>
      <c r="B34" s="339">
        <f>SUM(D34+C34)</f>
        <v>792</v>
      </c>
      <c r="C34" s="340">
        <v>588</v>
      </c>
      <c r="D34" s="340">
        <v>204</v>
      </c>
      <c r="H34" s="334"/>
      <c r="I34" s="336"/>
      <c r="J34" s="64"/>
      <c r="K34" s="24"/>
      <c r="L34" s="64"/>
    </row>
    <row r="35" spans="1:12" ht="12.75">
      <c r="A35" s="1" t="s">
        <v>33</v>
      </c>
      <c r="B35" s="341">
        <f>SUM(B33:B34)</f>
        <v>7452</v>
      </c>
      <c r="C35" s="341">
        <f>SUM(C33:C34)</f>
        <v>6465</v>
      </c>
      <c r="D35" s="341">
        <f>SUM(D33:D34)</f>
        <v>987</v>
      </c>
      <c r="H35" s="337"/>
      <c r="I35" s="336"/>
      <c r="J35" s="338"/>
      <c r="K35" s="24"/>
      <c r="L35" s="338"/>
    </row>
    <row r="37" spans="1:8" ht="12.75">
      <c r="A37" s="1"/>
      <c r="H37" s="4"/>
    </row>
    <row r="38" spans="1:8" ht="12.75">
      <c r="A38" s="374" t="s">
        <v>34</v>
      </c>
      <c r="B38" s="374"/>
      <c r="C38" s="374"/>
      <c r="D38" s="374"/>
      <c r="E38" s="23"/>
      <c r="F38" s="23"/>
      <c r="H38" s="23"/>
    </row>
    <row r="39" spans="1:8" ht="12.75">
      <c r="A39" s="23"/>
      <c r="B39" s="23"/>
      <c r="C39" s="23"/>
      <c r="H39" s="4"/>
    </row>
    <row r="40" spans="1:7" ht="12.75">
      <c r="A40" s="132" t="s">
        <v>71</v>
      </c>
      <c r="B40" s="20"/>
      <c r="C40" s="20"/>
      <c r="D40" s="31"/>
      <c r="E40" s="4"/>
      <c r="F40" s="4"/>
      <c r="G40" s="4"/>
    </row>
    <row r="41" spans="1:7" ht="12.75">
      <c r="A41" t="s">
        <v>70</v>
      </c>
      <c r="B41" s="155" t="s">
        <v>33</v>
      </c>
      <c r="C41" s="9" t="s">
        <v>73</v>
      </c>
      <c r="D41" s="22" t="s">
        <v>74</v>
      </c>
      <c r="E41" s="4"/>
      <c r="F41" s="4"/>
      <c r="G41" s="23"/>
    </row>
    <row r="42" spans="1:8" ht="12.75">
      <c r="A42" s="5"/>
      <c r="B42" s="21"/>
      <c r="C42" s="144"/>
      <c r="D42" s="5"/>
      <c r="E42" s="4"/>
      <c r="F42" s="4"/>
      <c r="G42" s="4"/>
      <c r="H42" s="28"/>
    </row>
    <row r="43" spans="1:11" ht="12.75">
      <c r="A43" s="4" t="s">
        <v>72</v>
      </c>
      <c r="B43" s="339">
        <f>SUM(D43+C43)</f>
        <v>15955</v>
      </c>
      <c r="C43" s="340">
        <v>15338</v>
      </c>
      <c r="D43" s="340">
        <v>617</v>
      </c>
      <c r="G43" s="334"/>
      <c r="H43" s="24"/>
      <c r="I43" s="64"/>
      <c r="J43" s="64"/>
      <c r="K43" s="64"/>
    </row>
    <row r="44" spans="1:11" ht="12.75">
      <c r="A44" s="4" t="s">
        <v>75</v>
      </c>
      <c r="B44" s="339">
        <f>SUM(D44+C44)</f>
        <v>501</v>
      </c>
      <c r="C44" s="340">
        <v>407</v>
      </c>
      <c r="D44" s="340">
        <v>94</v>
      </c>
      <c r="G44" s="334"/>
      <c r="H44" s="38"/>
      <c r="I44" s="64"/>
      <c r="J44" s="64"/>
      <c r="K44" s="64"/>
    </row>
    <row r="45" spans="1:11" ht="12.75">
      <c r="A45" s="43" t="s">
        <v>33</v>
      </c>
      <c r="B45" s="341">
        <f>SUM(B43:B44)</f>
        <v>16456</v>
      </c>
      <c r="C45" s="341">
        <f>SUM(C43:C44)</f>
        <v>15745</v>
      </c>
      <c r="D45" s="341">
        <f>SUM(D43:D44)</f>
        <v>711</v>
      </c>
      <c r="F45" s="59"/>
      <c r="G45" s="337"/>
      <c r="H45" s="38"/>
      <c r="I45" s="338"/>
      <c r="J45" s="338"/>
      <c r="K45" s="338"/>
    </row>
    <row r="46" spans="2:6" ht="12.75">
      <c r="B46" s="24"/>
      <c r="C46" s="24"/>
      <c r="D46" s="38"/>
      <c r="E46" s="4"/>
      <c r="F46" s="4"/>
    </row>
  </sheetData>
  <sheetProtection/>
  <mergeCells count="5">
    <mergeCell ref="A14:E14"/>
    <mergeCell ref="A3:E3"/>
    <mergeCell ref="A28:D28"/>
    <mergeCell ref="G31:H31"/>
    <mergeCell ref="A38:D38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L1" sqref="L1"/>
    </sheetView>
  </sheetViews>
  <sheetFormatPr defaultColWidth="11.421875" defaultRowHeight="12.75"/>
  <cols>
    <col min="1" max="1" width="27.7109375" style="0" customWidth="1"/>
    <col min="2" max="2" width="11.8515625" style="0" customWidth="1"/>
    <col min="3" max="3" width="12.00390625" style="0" customWidth="1"/>
    <col min="4" max="4" width="1.8515625" style="183" customWidth="1"/>
    <col min="5" max="6" width="13.8515625" style="0" customWidth="1"/>
  </cols>
  <sheetData>
    <row r="1" spans="1:5" s="28" customFormat="1" ht="12.75">
      <c r="A1" s="122" t="s">
        <v>201</v>
      </c>
      <c r="B1" s="122"/>
      <c r="C1" s="122"/>
      <c r="D1" s="198"/>
      <c r="E1" s="122"/>
    </row>
    <row r="2" spans="1:5" s="28" customFormat="1" ht="12.75">
      <c r="A2" s="415"/>
      <c r="B2" s="415"/>
      <c r="C2" s="415"/>
      <c r="D2" s="415"/>
      <c r="E2" s="415"/>
    </row>
    <row r="3" spans="1:5" ht="12.75">
      <c r="A3" s="374" t="s">
        <v>26</v>
      </c>
      <c r="B3" s="374"/>
      <c r="C3" s="374"/>
      <c r="D3" s="374"/>
      <c r="E3" s="374"/>
    </row>
    <row r="4" spans="1:5" ht="12.75">
      <c r="A4" s="23"/>
      <c r="B4" s="23"/>
      <c r="C4" s="23"/>
      <c r="D4" s="203"/>
      <c r="E4" s="23"/>
    </row>
    <row r="5" spans="1:5" ht="12.75">
      <c r="A5" s="31"/>
      <c r="B5" s="13"/>
      <c r="C5" s="31"/>
      <c r="D5" s="343"/>
      <c r="E5" s="31"/>
    </row>
    <row r="6" spans="2:6" ht="12.75">
      <c r="B6" s="384" t="s">
        <v>76</v>
      </c>
      <c r="C6" s="385"/>
      <c r="D6" s="344"/>
      <c r="E6" s="4"/>
      <c r="F6" s="29"/>
    </row>
    <row r="7" spans="1:5" ht="12.75">
      <c r="A7" s="2" t="s">
        <v>5</v>
      </c>
      <c r="B7" s="3"/>
      <c r="C7" s="13"/>
      <c r="D7" s="345"/>
      <c r="E7" s="2" t="s">
        <v>77</v>
      </c>
    </row>
    <row r="8" spans="2:5" ht="12.75">
      <c r="B8" s="8" t="s">
        <v>73</v>
      </c>
      <c r="C8" s="8" t="s">
        <v>74</v>
      </c>
      <c r="D8" s="346"/>
      <c r="E8" s="2"/>
    </row>
    <row r="9" spans="1:5" ht="12.75">
      <c r="A9" s="5"/>
      <c r="B9" s="19"/>
      <c r="C9" s="19"/>
      <c r="D9" s="347"/>
      <c r="E9" s="5"/>
    </row>
    <row r="10" spans="1:9" ht="25.5">
      <c r="A10" s="91" t="s">
        <v>144</v>
      </c>
      <c r="B10" s="313">
        <v>8088</v>
      </c>
      <c r="C10" s="342">
        <v>2998</v>
      </c>
      <c r="D10" s="342" t="s">
        <v>169</v>
      </c>
      <c r="E10" s="172">
        <f>SUM(B10+C10)</f>
        <v>11086</v>
      </c>
      <c r="G10" s="84"/>
      <c r="H10" s="84"/>
      <c r="I10" s="59"/>
    </row>
    <row r="11" spans="1:9" ht="12.75">
      <c r="A11" s="30" t="s">
        <v>78</v>
      </c>
      <c r="B11" s="313">
        <v>6970</v>
      </c>
      <c r="C11" s="313">
        <v>1562</v>
      </c>
      <c r="D11" s="313"/>
      <c r="E11" s="172">
        <f>SUM(B11+C11)</f>
        <v>8532</v>
      </c>
      <c r="F11" s="59"/>
      <c r="G11" s="80"/>
      <c r="H11" s="84"/>
      <c r="I11" s="59"/>
    </row>
    <row r="12" spans="1:5" ht="14.25">
      <c r="A12" s="133" t="s">
        <v>143</v>
      </c>
      <c r="B12" s="313">
        <v>1118</v>
      </c>
      <c r="C12" s="342">
        <v>1436</v>
      </c>
      <c r="D12" s="348" t="s">
        <v>168</v>
      </c>
      <c r="E12" s="172">
        <f>SUM(B12+C12)</f>
        <v>2554</v>
      </c>
    </row>
    <row r="13" spans="1:5" ht="25.5">
      <c r="A13" s="91" t="s">
        <v>145</v>
      </c>
      <c r="B13" s="313">
        <v>5231</v>
      </c>
      <c r="C13" s="342">
        <v>1060</v>
      </c>
      <c r="D13" s="348" t="s">
        <v>168</v>
      </c>
      <c r="E13" s="172">
        <f>SUM(B13+C13)</f>
        <v>6291</v>
      </c>
    </row>
    <row r="14" spans="1:7" ht="12.75">
      <c r="A14" s="61" t="s">
        <v>79</v>
      </c>
      <c r="B14" s="172">
        <f>SUM(B10+B13)</f>
        <v>13319</v>
      </c>
      <c r="C14" s="172">
        <f>SUM(C10+C13)</f>
        <v>4058</v>
      </c>
      <c r="D14" s="304"/>
      <c r="E14" s="172">
        <f>SUM(E10+E13)</f>
        <v>17377</v>
      </c>
      <c r="F14" s="59"/>
      <c r="G14" s="28"/>
    </row>
    <row r="15" spans="2:5" ht="12.75">
      <c r="B15" s="59"/>
      <c r="E15" s="59"/>
    </row>
    <row r="17" spans="1:5" ht="12.75">
      <c r="A17" s="374" t="s">
        <v>34</v>
      </c>
      <c r="B17" s="374"/>
      <c r="C17" s="374"/>
      <c r="D17" s="374"/>
      <c r="E17" s="374"/>
    </row>
    <row r="18" spans="1:5" ht="12.75">
      <c r="A18" s="23"/>
      <c r="B18" s="23"/>
      <c r="C18" s="23"/>
      <c r="D18" s="203"/>
      <c r="E18" s="23"/>
    </row>
    <row r="19" spans="1:5" ht="12.75">
      <c r="A19" s="31"/>
      <c r="B19" s="13"/>
      <c r="C19" s="31"/>
      <c r="D19" s="343"/>
      <c r="E19" s="31"/>
    </row>
    <row r="20" spans="2:6" ht="12.75">
      <c r="B20" s="384" t="s">
        <v>76</v>
      </c>
      <c r="C20" s="385"/>
      <c r="D20" s="344"/>
      <c r="E20" s="4"/>
      <c r="F20" s="29"/>
    </row>
    <row r="21" spans="1:5" ht="12.75">
      <c r="A21" s="2" t="s">
        <v>5</v>
      </c>
      <c r="B21" s="3"/>
      <c r="C21" s="13"/>
      <c r="D21" s="345"/>
      <c r="E21" s="2" t="s">
        <v>77</v>
      </c>
    </row>
    <row r="22" spans="2:5" ht="12.75">
      <c r="B22" s="8" t="s">
        <v>73</v>
      </c>
      <c r="C22" s="8" t="s">
        <v>74</v>
      </c>
      <c r="D22" s="346"/>
      <c r="E22" s="2"/>
    </row>
    <row r="23" spans="1:5" ht="12.75">
      <c r="A23" s="5"/>
      <c r="B23" s="19"/>
      <c r="C23" s="19"/>
      <c r="D23" s="347"/>
      <c r="E23" s="5"/>
    </row>
    <row r="24" spans="1:10" ht="25.5">
      <c r="A24" s="91" t="s">
        <v>144</v>
      </c>
      <c r="B24" s="313">
        <v>12726</v>
      </c>
      <c r="C24" s="342">
        <v>1840</v>
      </c>
      <c r="D24" s="348" t="s">
        <v>168</v>
      </c>
      <c r="E24" s="172">
        <f>SUM(B24+C24)</f>
        <v>14566</v>
      </c>
      <c r="J24" s="59"/>
    </row>
    <row r="25" spans="1:7" ht="12.75">
      <c r="A25" s="30" t="s">
        <v>78</v>
      </c>
      <c r="B25" s="313">
        <v>12010</v>
      </c>
      <c r="C25" s="313">
        <v>1118</v>
      </c>
      <c r="D25" s="313"/>
      <c r="E25" s="172">
        <f>SUM(B25+C25)</f>
        <v>13128</v>
      </c>
      <c r="G25" s="59"/>
    </row>
    <row r="26" spans="1:9" ht="14.25">
      <c r="A26" s="133" t="s">
        <v>143</v>
      </c>
      <c r="B26" s="313">
        <v>716</v>
      </c>
      <c r="C26" s="342">
        <v>722</v>
      </c>
      <c r="D26" s="348" t="s">
        <v>168</v>
      </c>
      <c r="E26" s="172">
        <f>SUM(B26+C26)</f>
        <v>1438</v>
      </c>
      <c r="G26" s="80"/>
      <c r="H26" s="81"/>
      <c r="I26" s="59"/>
    </row>
    <row r="27" spans="1:6" ht="25.5">
      <c r="A27" s="91" t="s">
        <v>145</v>
      </c>
      <c r="B27" s="313">
        <v>7512</v>
      </c>
      <c r="C27" s="342">
        <v>500</v>
      </c>
      <c r="D27" s="348" t="s">
        <v>168</v>
      </c>
      <c r="E27" s="172">
        <f>SUM(B27+C27)</f>
        <v>8012</v>
      </c>
      <c r="F27" s="59"/>
    </row>
    <row r="28" spans="1:7" ht="12.75">
      <c r="A28" s="61" t="s">
        <v>79</v>
      </c>
      <c r="B28" s="172">
        <f>SUM(B24+B27)</f>
        <v>20238</v>
      </c>
      <c r="C28" s="172">
        <f>SUM(C24+C27)</f>
        <v>2340</v>
      </c>
      <c r="D28" s="304"/>
      <c r="E28" s="172">
        <f>SUM(E24+E27)</f>
        <v>22578</v>
      </c>
      <c r="G28" s="28"/>
    </row>
    <row r="29" spans="2:5" ht="12.75">
      <c r="B29" s="4"/>
      <c r="C29" s="4"/>
      <c r="D29" s="26"/>
      <c r="E29" s="4"/>
    </row>
    <row r="30" ht="14.25">
      <c r="A30" s="34" t="s">
        <v>107</v>
      </c>
    </row>
  </sheetData>
  <sheetProtection/>
  <mergeCells count="5">
    <mergeCell ref="B20:C20"/>
    <mergeCell ref="A2:E2"/>
    <mergeCell ref="A3:E3"/>
    <mergeCell ref="B6:C6"/>
    <mergeCell ref="A17:E17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100" workbookViewId="0" topLeftCell="A1">
      <selection activeCell="L1" sqref="L1"/>
    </sheetView>
  </sheetViews>
  <sheetFormatPr defaultColWidth="11.00390625" defaultRowHeight="12.75"/>
  <cols>
    <col min="1" max="1" width="13.7109375" style="202" customWidth="1"/>
    <col min="2" max="11" width="7.7109375" style="202" customWidth="1"/>
    <col min="12" max="12" width="7.7109375" style="201" customWidth="1"/>
    <col min="13" max="16384" width="11.00390625" style="83" customWidth="1"/>
  </cols>
  <sheetData>
    <row r="1" spans="1:12" s="89" customFormat="1" ht="12.75">
      <c r="A1" s="198" t="s">
        <v>192</v>
      </c>
      <c r="B1" s="198"/>
      <c r="C1" s="198"/>
      <c r="D1" s="198"/>
      <c r="E1" s="199"/>
      <c r="F1" s="199"/>
      <c r="G1" s="199"/>
      <c r="H1" s="199"/>
      <c r="I1" s="199"/>
      <c r="J1" s="200"/>
      <c r="K1" s="200"/>
      <c r="L1" s="199"/>
    </row>
    <row r="2" spans="1:9" ht="12.75">
      <c r="A2" s="201"/>
      <c r="B2" s="201"/>
      <c r="C2" s="201"/>
      <c r="D2" s="201"/>
      <c r="E2" s="201"/>
      <c r="F2" s="201"/>
      <c r="G2" s="201"/>
      <c r="H2" s="201"/>
      <c r="I2" s="201"/>
    </row>
    <row r="3" spans="1:12" ht="12.75">
      <c r="A3" s="416" t="s">
        <v>26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9" ht="12.75">
      <c r="A4" s="203"/>
      <c r="B4" s="201"/>
      <c r="C4" s="201"/>
      <c r="D4" s="201"/>
      <c r="E4" s="201"/>
      <c r="F4" s="201"/>
      <c r="G4" s="201"/>
      <c r="H4" s="201"/>
      <c r="I4" s="201"/>
    </row>
    <row r="5" spans="1:12" ht="12.75">
      <c r="A5" s="204"/>
      <c r="B5" s="205"/>
      <c r="C5" s="205"/>
      <c r="D5" s="205"/>
      <c r="E5" s="205"/>
      <c r="F5" s="205"/>
      <c r="G5" s="205"/>
      <c r="H5" s="205"/>
      <c r="I5" s="205"/>
      <c r="J5" s="206"/>
      <c r="K5" s="205"/>
      <c r="L5" s="205"/>
    </row>
    <row r="6" spans="1:12" ht="12.75">
      <c r="A6" s="207" t="s">
        <v>80</v>
      </c>
      <c r="B6" s="378" t="s">
        <v>184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</row>
    <row r="7" spans="1:10" ht="14.25">
      <c r="A7" s="207" t="s">
        <v>108</v>
      </c>
      <c r="B7" s="208"/>
      <c r="C7" s="208"/>
      <c r="D7" s="208"/>
      <c r="E7" s="208"/>
      <c r="F7" s="208"/>
      <c r="G7" s="208"/>
      <c r="H7" s="208"/>
      <c r="I7" s="208"/>
      <c r="J7" s="209"/>
    </row>
    <row r="8" spans="1:12" ht="12.75">
      <c r="A8" s="210"/>
      <c r="B8" s="211">
        <v>2000</v>
      </c>
      <c r="C8" s="211">
        <v>2001</v>
      </c>
      <c r="D8" s="211">
        <v>2002</v>
      </c>
      <c r="E8" s="211">
        <v>2003</v>
      </c>
      <c r="F8" s="211">
        <v>2004</v>
      </c>
      <c r="G8" s="211">
        <v>2005</v>
      </c>
      <c r="H8" s="211">
        <v>2006</v>
      </c>
      <c r="I8" s="211">
        <v>2007</v>
      </c>
      <c r="J8" s="211">
        <v>2008</v>
      </c>
      <c r="K8" s="211">
        <v>2009</v>
      </c>
      <c r="L8" s="211">
        <v>2010</v>
      </c>
    </row>
    <row r="9" spans="1:12" ht="26.25" customHeight="1">
      <c r="A9" s="212">
        <v>15</v>
      </c>
      <c r="B9" s="213">
        <v>2.619</v>
      </c>
      <c r="C9" s="214">
        <v>3.971</v>
      </c>
      <c r="D9" s="214">
        <v>4.3</v>
      </c>
      <c r="E9" s="214">
        <v>3</v>
      </c>
      <c r="F9" s="214">
        <v>1.8</v>
      </c>
      <c r="G9" s="214">
        <v>2.7</v>
      </c>
      <c r="H9" s="215">
        <v>1</v>
      </c>
      <c r="I9" s="215">
        <v>0.9</v>
      </c>
      <c r="J9" s="215">
        <v>1.4</v>
      </c>
      <c r="K9" s="216">
        <v>1.1</v>
      </c>
      <c r="L9" s="201">
        <v>0.6</v>
      </c>
    </row>
    <row r="10" spans="1:12" ht="12.75">
      <c r="A10" s="207">
        <v>16</v>
      </c>
      <c r="B10" s="213">
        <v>7.245</v>
      </c>
      <c r="C10" s="214">
        <v>6.959</v>
      </c>
      <c r="D10" s="214">
        <v>6.7</v>
      </c>
      <c r="E10" s="214">
        <v>4.7</v>
      </c>
      <c r="F10" s="214">
        <v>6.1</v>
      </c>
      <c r="G10" s="214">
        <v>5.7</v>
      </c>
      <c r="H10" s="215">
        <v>3.5</v>
      </c>
      <c r="I10" s="215">
        <v>3.7</v>
      </c>
      <c r="J10" s="215">
        <v>3.9</v>
      </c>
      <c r="K10" s="216">
        <v>2.7</v>
      </c>
      <c r="L10" s="201">
        <v>2.9</v>
      </c>
    </row>
    <row r="11" spans="1:12" ht="12.75">
      <c r="A11" s="207">
        <v>17</v>
      </c>
      <c r="B11" s="213">
        <v>12.244</v>
      </c>
      <c r="C11" s="214">
        <v>13.655</v>
      </c>
      <c r="D11" s="214">
        <v>10.8</v>
      </c>
      <c r="E11" s="214">
        <v>10.2</v>
      </c>
      <c r="F11" s="214">
        <v>9.7</v>
      </c>
      <c r="G11" s="214">
        <v>8.2</v>
      </c>
      <c r="H11" s="215">
        <v>7.7</v>
      </c>
      <c r="I11" s="215">
        <v>9.5</v>
      </c>
      <c r="J11" s="215">
        <v>8.3</v>
      </c>
      <c r="K11" s="216">
        <v>6.9</v>
      </c>
      <c r="L11" s="201">
        <v>5.9</v>
      </c>
    </row>
    <row r="12" spans="1:12" ht="12.75">
      <c r="A12" s="207">
        <v>18</v>
      </c>
      <c r="B12" s="213">
        <v>20.643</v>
      </c>
      <c r="C12" s="214">
        <v>23.788</v>
      </c>
      <c r="D12" s="214">
        <v>19.7</v>
      </c>
      <c r="E12" s="214">
        <v>19.9</v>
      </c>
      <c r="F12" s="214">
        <v>21.3</v>
      </c>
      <c r="G12" s="214">
        <v>19.4</v>
      </c>
      <c r="H12" s="215">
        <v>14.4</v>
      </c>
      <c r="I12" s="215">
        <v>13.9</v>
      </c>
      <c r="J12" s="215">
        <v>13.9</v>
      </c>
      <c r="K12" s="216">
        <v>12.8</v>
      </c>
      <c r="L12" s="217">
        <v>9</v>
      </c>
    </row>
    <row r="13" spans="1:12" ht="12.75">
      <c r="A13" s="207">
        <v>19</v>
      </c>
      <c r="B13" s="213">
        <v>33.642</v>
      </c>
      <c r="C13" s="214">
        <v>31.591</v>
      </c>
      <c r="D13" s="214">
        <v>32.3</v>
      </c>
      <c r="E13" s="214">
        <v>32.2</v>
      </c>
      <c r="F13" s="214">
        <v>27.2</v>
      </c>
      <c r="G13" s="214">
        <v>28.5</v>
      </c>
      <c r="H13" s="215">
        <v>25.2</v>
      </c>
      <c r="I13" s="215">
        <v>22.4</v>
      </c>
      <c r="J13" s="215">
        <v>23</v>
      </c>
      <c r="K13" s="216">
        <v>18.1</v>
      </c>
      <c r="L13" s="201">
        <v>15.5</v>
      </c>
    </row>
    <row r="14" spans="1:12" ht="24" customHeight="1">
      <c r="A14" s="207">
        <v>20</v>
      </c>
      <c r="B14" s="213">
        <v>41.014</v>
      </c>
      <c r="C14" s="214">
        <v>38.11</v>
      </c>
      <c r="D14" s="214">
        <v>33</v>
      </c>
      <c r="E14" s="214">
        <v>36.6</v>
      </c>
      <c r="F14" s="214">
        <v>30.9</v>
      </c>
      <c r="G14" s="214">
        <v>32</v>
      </c>
      <c r="H14" s="215">
        <v>32</v>
      </c>
      <c r="I14" s="215">
        <v>27.5</v>
      </c>
      <c r="J14" s="215">
        <v>25.5</v>
      </c>
      <c r="K14" s="216">
        <v>22.9</v>
      </c>
      <c r="L14" s="201">
        <v>20.9</v>
      </c>
    </row>
    <row r="15" spans="1:12" ht="12.75">
      <c r="A15" s="207">
        <v>21</v>
      </c>
      <c r="B15" s="213">
        <v>46.008</v>
      </c>
      <c r="C15" s="214">
        <v>47.499</v>
      </c>
      <c r="D15" s="214">
        <v>39.9</v>
      </c>
      <c r="E15" s="214">
        <v>37.7</v>
      </c>
      <c r="F15" s="214">
        <v>41.5</v>
      </c>
      <c r="G15" s="214">
        <v>35.6</v>
      </c>
      <c r="H15" s="215">
        <v>35.4</v>
      </c>
      <c r="I15" s="215">
        <v>34.5</v>
      </c>
      <c r="J15" s="215">
        <v>31.6</v>
      </c>
      <c r="K15" s="216">
        <v>28.5</v>
      </c>
      <c r="L15" s="217">
        <v>24.9</v>
      </c>
    </row>
    <row r="16" spans="1:12" ht="12.75">
      <c r="A16" s="207">
        <v>22</v>
      </c>
      <c r="B16" s="213">
        <v>47.6</v>
      </c>
      <c r="C16" s="214">
        <v>47.601</v>
      </c>
      <c r="D16" s="214">
        <v>46.5</v>
      </c>
      <c r="E16" s="214">
        <v>41.8</v>
      </c>
      <c r="F16" s="214">
        <v>41.7</v>
      </c>
      <c r="G16" s="214">
        <v>39.9</v>
      </c>
      <c r="H16" s="215">
        <v>40.8</v>
      </c>
      <c r="I16" s="215">
        <v>38.8</v>
      </c>
      <c r="J16" s="215">
        <v>34.2</v>
      </c>
      <c r="K16" s="216">
        <v>33.3</v>
      </c>
      <c r="L16" s="201">
        <v>32.9</v>
      </c>
    </row>
    <row r="17" spans="1:12" ht="12.75">
      <c r="A17" s="207">
        <v>23</v>
      </c>
      <c r="B17" s="213">
        <v>54.6</v>
      </c>
      <c r="C17" s="214">
        <v>51.724</v>
      </c>
      <c r="D17" s="214">
        <v>47.4</v>
      </c>
      <c r="E17" s="214">
        <v>48.7</v>
      </c>
      <c r="F17" s="214">
        <v>46.3</v>
      </c>
      <c r="G17" s="214">
        <v>44.8</v>
      </c>
      <c r="H17" s="215">
        <v>43.1</v>
      </c>
      <c r="I17" s="215">
        <v>41.1</v>
      </c>
      <c r="J17" s="215">
        <v>37.7</v>
      </c>
      <c r="K17" s="216">
        <v>37.8</v>
      </c>
      <c r="L17" s="201">
        <v>33.7</v>
      </c>
    </row>
    <row r="18" spans="1:12" ht="12.75">
      <c r="A18" s="207">
        <v>24</v>
      </c>
      <c r="B18" s="213">
        <v>55.5</v>
      </c>
      <c r="C18" s="214">
        <v>54.192</v>
      </c>
      <c r="D18" s="214">
        <v>54.6</v>
      </c>
      <c r="E18" s="214">
        <v>55.1</v>
      </c>
      <c r="F18" s="214">
        <v>49.9</v>
      </c>
      <c r="G18" s="214">
        <v>48.1</v>
      </c>
      <c r="H18" s="215">
        <v>44.7</v>
      </c>
      <c r="I18" s="215">
        <v>46.1</v>
      </c>
      <c r="J18" s="215">
        <v>41.6</v>
      </c>
      <c r="K18" s="216">
        <v>39.6</v>
      </c>
      <c r="L18" s="217">
        <v>40.4</v>
      </c>
    </row>
    <row r="19" spans="1:12" ht="25.5" customHeight="1">
      <c r="A19" s="207">
        <v>25</v>
      </c>
      <c r="B19" s="213">
        <v>59.9</v>
      </c>
      <c r="C19" s="214">
        <v>52.975</v>
      </c>
      <c r="D19" s="214">
        <v>57.5</v>
      </c>
      <c r="E19" s="214">
        <v>57.8</v>
      </c>
      <c r="F19" s="214">
        <v>50.3</v>
      </c>
      <c r="G19" s="214">
        <v>53.7</v>
      </c>
      <c r="H19" s="215">
        <v>52</v>
      </c>
      <c r="I19" s="215">
        <v>48.7</v>
      </c>
      <c r="J19" s="215">
        <v>52.4</v>
      </c>
      <c r="K19" s="216">
        <v>48.7</v>
      </c>
      <c r="L19" s="217">
        <v>46.6</v>
      </c>
    </row>
    <row r="20" spans="1:12" ht="12.75">
      <c r="A20" s="207">
        <v>26</v>
      </c>
      <c r="B20" s="213">
        <v>63.5</v>
      </c>
      <c r="C20" s="214">
        <v>59.841</v>
      </c>
      <c r="D20" s="214">
        <v>60.7</v>
      </c>
      <c r="E20" s="214">
        <v>56.9</v>
      </c>
      <c r="F20" s="214">
        <v>58.3</v>
      </c>
      <c r="G20" s="214">
        <v>59.9</v>
      </c>
      <c r="H20" s="215">
        <v>60</v>
      </c>
      <c r="I20" s="215">
        <v>60</v>
      </c>
      <c r="J20" s="215">
        <v>56</v>
      </c>
      <c r="K20" s="218">
        <v>52.9</v>
      </c>
      <c r="L20" s="201">
        <v>50.5</v>
      </c>
    </row>
    <row r="21" spans="1:12" ht="12.75">
      <c r="A21" s="207">
        <v>27</v>
      </c>
      <c r="B21" s="213">
        <v>64.6</v>
      </c>
      <c r="C21" s="214">
        <v>62.383</v>
      </c>
      <c r="D21" s="214">
        <v>57.1</v>
      </c>
      <c r="E21" s="214">
        <v>57.7</v>
      </c>
      <c r="F21" s="214">
        <v>62.8</v>
      </c>
      <c r="G21" s="214">
        <v>60.3</v>
      </c>
      <c r="H21" s="215">
        <v>57.2</v>
      </c>
      <c r="I21" s="215">
        <v>64.1</v>
      </c>
      <c r="J21" s="215">
        <v>60.1</v>
      </c>
      <c r="K21" s="216">
        <v>57.6</v>
      </c>
      <c r="L21" s="201">
        <v>55.2</v>
      </c>
    </row>
    <row r="22" spans="1:12" ht="12.75">
      <c r="A22" s="207">
        <v>28</v>
      </c>
      <c r="B22" s="213">
        <v>67.6</v>
      </c>
      <c r="C22" s="214">
        <v>62.649</v>
      </c>
      <c r="D22" s="214">
        <v>68.5</v>
      </c>
      <c r="E22" s="214">
        <v>65.6</v>
      </c>
      <c r="F22" s="214">
        <v>64.7</v>
      </c>
      <c r="G22" s="214">
        <v>62.6</v>
      </c>
      <c r="H22" s="215">
        <v>62</v>
      </c>
      <c r="I22" s="215">
        <v>67.2</v>
      </c>
      <c r="J22" s="215">
        <v>67.6</v>
      </c>
      <c r="K22" s="216">
        <v>64.5</v>
      </c>
      <c r="L22" s="201">
        <v>61.4</v>
      </c>
    </row>
    <row r="23" spans="1:12" ht="12.75">
      <c r="A23" s="207">
        <v>29</v>
      </c>
      <c r="B23" s="213">
        <v>70.6</v>
      </c>
      <c r="C23" s="214">
        <v>68.443</v>
      </c>
      <c r="D23" s="214">
        <v>62.6</v>
      </c>
      <c r="E23" s="214">
        <v>70.3</v>
      </c>
      <c r="F23" s="214">
        <v>69.8</v>
      </c>
      <c r="G23" s="214">
        <v>69.2</v>
      </c>
      <c r="H23" s="215">
        <v>67.4</v>
      </c>
      <c r="I23" s="215">
        <v>69.9</v>
      </c>
      <c r="J23" s="215">
        <v>68.9</v>
      </c>
      <c r="K23" s="216">
        <v>76.5</v>
      </c>
      <c r="L23" s="201">
        <v>70.5</v>
      </c>
    </row>
    <row r="24" spans="1:12" ht="24.75" customHeight="1">
      <c r="A24" s="207">
        <v>30</v>
      </c>
      <c r="B24" s="213">
        <v>68</v>
      </c>
      <c r="C24" s="214">
        <v>69.877</v>
      </c>
      <c r="D24" s="214">
        <v>71</v>
      </c>
      <c r="E24" s="214">
        <v>70.4</v>
      </c>
      <c r="F24" s="214">
        <v>71.9</v>
      </c>
      <c r="G24" s="214">
        <v>72.6</v>
      </c>
      <c r="H24" s="215">
        <v>72.9</v>
      </c>
      <c r="I24" s="215">
        <v>71.3</v>
      </c>
      <c r="J24" s="215">
        <v>75</v>
      </c>
      <c r="K24" s="216">
        <v>74.6</v>
      </c>
      <c r="L24" s="201">
        <v>73.5</v>
      </c>
    </row>
    <row r="25" spans="1:12" ht="12.75">
      <c r="A25" s="207">
        <v>31</v>
      </c>
      <c r="B25" s="213">
        <v>74.2</v>
      </c>
      <c r="C25" s="214">
        <v>70.606</v>
      </c>
      <c r="D25" s="214">
        <v>72</v>
      </c>
      <c r="E25" s="214">
        <v>73.6</v>
      </c>
      <c r="F25" s="214">
        <v>70.7</v>
      </c>
      <c r="G25" s="214">
        <v>78.8</v>
      </c>
      <c r="H25" s="215">
        <v>74.7</v>
      </c>
      <c r="I25" s="215">
        <v>81.8</v>
      </c>
      <c r="J25" s="215">
        <v>76.3</v>
      </c>
      <c r="K25" s="218">
        <v>83</v>
      </c>
      <c r="L25" s="217">
        <v>84.9</v>
      </c>
    </row>
    <row r="26" spans="1:12" ht="12.75">
      <c r="A26" s="207">
        <v>32</v>
      </c>
      <c r="B26" s="213">
        <v>72.9</v>
      </c>
      <c r="C26" s="214">
        <v>70.79</v>
      </c>
      <c r="D26" s="214">
        <v>65.2</v>
      </c>
      <c r="E26" s="214">
        <v>75.4</v>
      </c>
      <c r="F26" s="214">
        <v>75</v>
      </c>
      <c r="G26" s="214">
        <v>76.6</v>
      </c>
      <c r="H26" s="215">
        <v>81.4</v>
      </c>
      <c r="I26" s="215">
        <v>84.3</v>
      </c>
      <c r="J26" s="215">
        <v>82.7</v>
      </c>
      <c r="K26" s="216">
        <v>82.7</v>
      </c>
      <c r="L26" s="201">
        <v>80.9</v>
      </c>
    </row>
    <row r="27" spans="1:12" ht="12.75">
      <c r="A27" s="207">
        <v>33</v>
      </c>
      <c r="B27" s="213">
        <v>68.1</v>
      </c>
      <c r="C27" s="214">
        <v>68.128</v>
      </c>
      <c r="D27" s="214">
        <v>65.7</v>
      </c>
      <c r="E27" s="214">
        <v>66.3</v>
      </c>
      <c r="F27" s="214">
        <v>77.6</v>
      </c>
      <c r="G27" s="214">
        <v>79.1</v>
      </c>
      <c r="H27" s="215">
        <v>75.3</v>
      </c>
      <c r="I27" s="215">
        <v>86.3</v>
      </c>
      <c r="J27" s="215">
        <v>80.7</v>
      </c>
      <c r="K27" s="218">
        <v>81.8</v>
      </c>
      <c r="L27" s="201">
        <v>89.3</v>
      </c>
    </row>
    <row r="28" spans="1:12" ht="12.75">
      <c r="A28" s="207">
        <v>34</v>
      </c>
      <c r="B28" s="213">
        <v>61.1</v>
      </c>
      <c r="C28" s="214">
        <v>62.035</v>
      </c>
      <c r="D28" s="214">
        <v>63.4</v>
      </c>
      <c r="E28" s="214">
        <v>66.8</v>
      </c>
      <c r="F28" s="214">
        <v>67.5</v>
      </c>
      <c r="G28" s="214">
        <v>69.9</v>
      </c>
      <c r="H28" s="215">
        <v>75.1</v>
      </c>
      <c r="I28" s="215">
        <v>70.8</v>
      </c>
      <c r="J28" s="215">
        <v>79.3</v>
      </c>
      <c r="K28" s="216">
        <v>76.6</v>
      </c>
      <c r="L28" s="201">
        <v>85.9</v>
      </c>
    </row>
    <row r="29" spans="1:12" ht="24.75" customHeight="1">
      <c r="A29" s="207">
        <v>35</v>
      </c>
      <c r="B29" s="213">
        <v>54.5</v>
      </c>
      <c r="C29" s="214">
        <v>54.636</v>
      </c>
      <c r="D29" s="214">
        <v>58.7</v>
      </c>
      <c r="E29" s="214">
        <v>59.6</v>
      </c>
      <c r="F29" s="214">
        <v>60.8</v>
      </c>
      <c r="G29" s="214">
        <v>66.8</v>
      </c>
      <c r="H29" s="215">
        <v>67.3</v>
      </c>
      <c r="I29" s="215">
        <v>69</v>
      </c>
      <c r="J29" s="215">
        <v>68</v>
      </c>
      <c r="K29" s="216">
        <v>75.1</v>
      </c>
      <c r="L29" s="201">
        <v>84.4</v>
      </c>
    </row>
    <row r="30" spans="1:12" ht="12.75">
      <c r="A30" s="207">
        <v>36</v>
      </c>
      <c r="B30" s="213">
        <v>46.3</v>
      </c>
      <c r="C30" s="214">
        <v>46.368</v>
      </c>
      <c r="D30" s="214">
        <v>49.5</v>
      </c>
      <c r="E30" s="214">
        <v>51.1</v>
      </c>
      <c r="F30" s="214">
        <v>52.6</v>
      </c>
      <c r="G30" s="214">
        <v>54</v>
      </c>
      <c r="H30" s="215">
        <v>55.8</v>
      </c>
      <c r="I30" s="215">
        <v>60</v>
      </c>
      <c r="J30" s="215">
        <v>65.8</v>
      </c>
      <c r="K30" s="216">
        <v>65.6</v>
      </c>
      <c r="L30" s="201">
        <v>73.5</v>
      </c>
    </row>
    <row r="31" spans="1:12" ht="12.75">
      <c r="A31" s="207">
        <v>37</v>
      </c>
      <c r="B31" s="213">
        <v>36.2</v>
      </c>
      <c r="C31" s="214">
        <v>37.636</v>
      </c>
      <c r="D31" s="214">
        <v>40.5</v>
      </c>
      <c r="E31" s="214">
        <v>43.3</v>
      </c>
      <c r="F31" s="214">
        <v>45.2</v>
      </c>
      <c r="G31" s="214">
        <v>45</v>
      </c>
      <c r="H31" s="215">
        <v>45.8</v>
      </c>
      <c r="I31" s="215">
        <v>51.7</v>
      </c>
      <c r="J31" s="215">
        <v>54.1</v>
      </c>
      <c r="K31" s="216">
        <v>56.5</v>
      </c>
      <c r="L31" s="201">
        <v>67.3</v>
      </c>
    </row>
    <row r="32" spans="1:12" ht="12.75">
      <c r="A32" s="207">
        <v>38</v>
      </c>
      <c r="B32" s="213">
        <v>27.5</v>
      </c>
      <c r="C32" s="214">
        <v>28.736</v>
      </c>
      <c r="D32" s="214">
        <v>30.2</v>
      </c>
      <c r="E32" s="214">
        <v>29.7</v>
      </c>
      <c r="F32" s="214">
        <v>34.1</v>
      </c>
      <c r="G32" s="214">
        <v>36.6</v>
      </c>
      <c r="H32" s="215">
        <v>40.7</v>
      </c>
      <c r="I32" s="215">
        <v>40.6</v>
      </c>
      <c r="J32" s="215">
        <v>44.2</v>
      </c>
      <c r="K32" s="218">
        <v>47.6</v>
      </c>
      <c r="L32" s="217">
        <v>51</v>
      </c>
    </row>
    <row r="33" spans="1:12" ht="12.75">
      <c r="A33" s="207">
        <v>39</v>
      </c>
      <c r="B33" s="213">
        <v>22.7</v>
      </c>
      <c r="C33" s="214">
        <v>21.324</v>
      </c>
      <c r="D33" s="214">
        <v>22.4</v>
      </c>
      <c r="E33" s="214">
        <v>24.8</v>
      </c>
      <c r="F33" s="214">
        <v>28.1</v>
      </c>
      <c r="G33" s="214">
        <v>26.7</v>
      </c>
      <c r="H33" s="215">
        <v>28.9</v>
      </c>
      <c r="I33" s="215">
        <v>32</v>
      </c>
      <c r="J33" s="215">
        <v>34.6</v>
      </c>
      <c r="K33" s="216">
        <v>32.1</v>
      </c>
      <c r="L33" s="201">
        <v>42.1</v>
      </c>
    </row>
    <row r="34" spans="1:12" ht="24" customHeight="1">
      <c r="A34" s="207">
        <v>40</v>
      </c>
      <c r="B34" s="213">
        <v>16.4</v>
      </c>
      <c r="C34" s="214">
        <v>15.948</v>
      </c>
      <c r="D34" s="214">
        <v>15.7</v>
      </c>
      <c r="E34" s="214">
        <v>17.8</v>
      </c>
      <c r="F34" s="214">
        <v>18.4</v>
      </c>
      <c r="G34" s="214">
        <v>19.5</v>
      </c>
      <c r="H34" s="215">
        <v>21.2</v>
      </c>
      <c r="I34" s="215">
        <v>22</v>
      </c>
      <c r="J34" s="215">
        <v>23.2</v>
      </c>
      <c r="K34" s="216">
        <v>26.2</v>
      </c>
      <c r="L34" s="217">
        <v>32.3</v>
      </c>
    </row>
    <row r="35" spans="1:12" ht="12.75">
      <c r="A35" s="207">
        <v>41</v>
      </c>
      <c r="B35" s="213">
        <v>11.7</v>
      </c>
      <c r="C35" s="214">
        <v>9.099</v>
      </c>
      <c r="D35" s="214">
        <v>11.8</v>
      </c>
      <c r="E35" s="214">
        <v>10.8</v>
      </c>
      <c r="F35" s="214">
        <v>12.6</v>
      </c>
      <c r="G35" s="214">
        <v>13.5</v>
      </c>
      <c r="H35" s="215">
        <v>15.2</v>
      </c>
      <c r="I35" s="215">
        <v>17.7</v>
      </c>
      <c r="J35" s="215">
        <v>14.6</v>
      </c>
      <c r="K35" s="216">
        <v>17.7</v>
      </c>
      <c r="L35" s="201">
        <v>22.2</v>
      </c>
    </row>
    <row r="36" spans="1:12" ht="12.75">
      <c r="A36" s="207">
        <v>42</v>
      </c>
      <c r="B36" s="213">
        <v>5.309</v>
      </c>
      <c r="C36" s="214">
        <v>5.369</v>
      </c>
      <c r="D36" s="214">
        <v>6.3</v>
      </c>
      <c r="E36" s="214">
        <v>5.655</v>
      </c>
      <c r="F36" s="214">
        <v>8.8</v>
      </c>
      <c r="G36" s="214">
        <v>8.4</v>
      </c>
      <c r="H36" s="215">
        <v>7.7</v>
      </c>
      <c r="I36" s="215">
        <v>8.9</v>
      </c>
      <c r="J36" s="215">
        <v>10.7</v>
      </c>
      <c r="K36" s="216">
        <v>9.2</v>
      </c>
      <c r="L36" s="201">
        <v>15.5</v>
      </c>
    </row>
    <row r="37" spans="1:12" ht="12.75">
      <c r="A37" s="207">
        <v>43</v>
      </c>
      <c r="B37" s="213">
        <v>3.293</v>
      </c>
      <c r="C37" s="214">
        <v>3.576</v>
      </c>
      <c r="D37" s="214">
        <v>5.2</v>
      </c>
      <c r="E37" s="214">
        <v>3.8</v>
      </c>
      <c r="F37" s="214">
        <v>3.9</v>
      </c>
      <c r="G37" s="214">
        <v>5.3</v>
      </c>
      <c r="H37" s="215">
        <v>4.3</v>
      </c>
      <c r="I37" s="215">
        <v>5.2</v>
      </c>
      <c r="J37" s="215">
        <v>6.6</v>
      </c>
      <c r="K37" s="216">
        <v>5.6</v>
      </c>
      <c r="L37" s="217">
        <v>9</v>
      </c>
    </row>
    <row r="38" spans="1:12" ht="12.75">
      <c r="A38" s="207">
        <v>44</v>
      </c>
      <c r="B38" s="213">
        <v>0.904</v>
      </c>
      <c r="C38" s="214">
        <v>1.731</v>
      </c>
      <c r="D38" s="214">
        <v>2.2</v>
      </c>
      <c r="E38" s="214">
        <v>1.1</v>
      </c>
      <c r="F38" s="214">
        <v>1.6</v>
      </c>
      <c r="G38" s="214">
        <v>1.4</v>
      </c>
      <c r="H38" s="215">
        <v>1.9</v>
      </c>
      <c r="I38" s="215">
        <v>2.2</v>
      </c>
      <c r="J38" s="215">
        <v>1.7</v>
      </c>
      <c r="K38" s="219">
        <v>3.3</v>
      </c>
      <c r="L38" s="217">
        <v>4.4</v>
      </c>
    </row>
    <row r="39" spans="1:12" ht="42.75" customHeight="1">
      <c r="A39" s="220" t="s">
        <v>163</v>
      </c>
      <c r="B39" s="221">
        <v>1221.285</v>
      </c>
      <c r="C39" s="221">
        <v>1192.348</v>
      </c>
      <c r="D39" s="221">
        <v>1182.96</v>
      </c>
      <c r="E39" s="221">
        <v>1200.041</v>
      </c>
      <c r="F39" s="221">
        <v>1211.1</v>
      </c>
      <c r="G39" s="221">
        <v>1224.8</v>
      </c>
      <c r="H39" s="221">
        <v>1214.6</v>
      </c>
      <c r="I39" s="221">
        <v>1252.1</v>
      </c>
      <c r="J39" s="221">
        <v>1243.4</v>
      </c>
      <c r="K39" s="222">
        <v>1241.9</v>
      </c>
      <c r="L39" s="221">
        <v>1287</v>
      </c>
    </row>
    <row r="40" spans="1:12" ht="48" customHeight="1">
      <c r="A40" s="223" t="s">
        <v>146</v>
      </c>
      <c r="B40" s="224">
        <v>43</v>
      </c>
      <c r="C40" s="224">
        <v>42.791</v>
      </c>
      <c r="D40" s="224">
        <v>42</v>
      </c>
      <c r="E40" s="224">
        <v>42</v>
      </c>
      <c r="F40" s="224">
        <v>42</v>
      </c>
      <c r="G40" s="224">
        <v>43</v>
      </c>
      <c r="H40" s="225">
        <v>42</v>
      </c>
      <c r="I40" s="225">
        <v>44</v>
      </c>
      <c r="J40" s="225">
        <v>44</v>
      </c>
      <c r="K40" s="226">
        <v>44</v>
      </c>
      <c r="L40" s="227">
        <v>46</v>
      </c>
    </row>
    <row r="41" spans="1:9" ht="12.75">
      <c r="A41" s="201"/>
      <c r="B41" s="201"/>
      <c r="C41" s="201"/>
      <c r="D41" s="201"/>
      <c r="E41" s="201"/>
      <c r="F41" s="201"/>
      <c r="G41" s="201"/>
      <c r="H41" s="201"/>
      <c r="I41" s="201"/>
    </row>
    <row r="42" spans="1:9" ht="14.25">
      <c r="A42" s="228" t="s">
        <v>109</v>
      </c>
      <c r="B42" s="201"/>
      <c r="C42" s="201"/>
      <c r="D42" s="201"/>
      <c r="E42" s="201"/>
      <c r="F42" s="201"/>
      <c r="G42" s="201"/>
      <c r="H42" s="201"/>
      <c r="I42" s="201"/>
    </row>
    <row r="43" spans="1:9" ht="14.25">
      <c r="A43" s="228" t="s">
        <v>110</v>
      </c>
      <c r="B43" s="201"/>
      <c r="C43" s="201"/>
      <c r="D43" s="201"/>
      <c r="E43" s="201"/>
      <c r="F43" s="201"/>
      <c r="G43" s="201"/>
      <c r="H43" s="201"/>
      <c r="I43" s="201"/>
    </row>
    <row r="44" spans="1:9" ht="12.75">
      <c r="A44" s="201" t="s">
        <v>81</v>
      </c>
      <c r="B44" s="201"/>
      <c r="C44" s="201"/>
      <c r="D44" s="201"/>
      <c r="E44" s="201"/>
      <c r="F44" s="201"/>
      <c r="G44" s="201"/>
      <c r="H44" s="201"/>
      <c r="I44" s="201"/>
    </row>
  </sheetData>
  <sheetProtection/>
  <mergeCells count="2">
    <mergeCell ref="A3:L3"/>
    <mergeCell ref="B6:L6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L1" sqref="L1"/>
    </sheetView>
  </sheetViews>
  <sheetFormatPr defaultColWidth="11.00390625" defaultRowHeight="12.75"/>
  <cols>
    <col min="1" max="1" width="13.7109375" style="202" customWidth="1"/>
    <col min="2" max="11" width="7.7109375" style="202" customWidth="1"/>
    <col min="12" max="12" width="7.7109375" style="230" customWidth="1"/>
    <col min="13" max="16384" width="11.00390625" style="83" customWidth="1"/>
  </cols>
  <sheetData>
    <row r="1" spans="1:12" s="89" customFormat="1" ht="12.75">
      <c r="A1" s="198" t="s">
        <v>192</v>
      </c>
      <c r="B1" s="198"/>
      <c r="C1" s="198"/>
      <c r="D1" s="198"/>
      <c r="E1" s="199"/>
      <c r="F1" s="199"/>
      <c r="G1" s="199"/>
      <c r="H1" s="199"/>
      <c r="I1" s="199"/>
      <c r="J1" s="200"/>
      <c r="K1" s="200"/>
      <c r="L1" s="229"/>
    </row>
    <row r="2" spans="1:9" ht="12.75">
      <c r="A2" s="201"/>
      <c r="B2" s="201"/>
      <c r="C2" s="201"/>
      <c r="D2" s="201"/>
      <c r="E2" s="201"/>
      <c r="F2" s="201"/>
      <c r="G2" s="201"/>
      <c r="H2" s="201"/>
      <c r="I2" s="201"/>
    </row>
    <row r="3" spans="1:12" ht="12.75">
      <c r="A3" s="416" t="s">
        <v>34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9" ht="12.75">
      <c r="A4" s="203"/>
      <c r="B4" s="201"/>
      <c r="C4" s="201"/>
      <c r="D4" s="201"/>
      <c r="E4" s="201"/>
      <c r="F4" s="201"/>
      <c r="G4" s="201"/>
      <c r="H4" s="201"/>
      <c r="I4" s="201"/>
    </row>
    <row r="5" spans="1:12" ht="12.75">
      <c r="A5" s="204"/>
      <c r="B5" s="205"/>
      <c r="C5" s="205"/>
      <c r="D5" s="205"/>
      <c r="E5" s="205"/>
      <c r="F5" s="205"/>
      <c r="G5" s="205"/>
      <c r="H5" s="205"/>
      <c r="I5" s="205"/>
      <c r="J5" s="206"/>
      <c r="K5" s="205"/>
      <c r="L5" s="231"/>
    </row>
    <row r="6" spans="1:12" ht="12.75">
      <c r="A6" s="207" t="s">
        <v>80</v>
      </c>
      <c r="B6" s="378" t="s">
        <v>184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</row>
    <row r="7" spans="1:10" ht="14.25">
      <c r="A7" s="207" t="s">
        <v>108</v>
      </c>
      <c r="B7" s="208"/>
      <c r="C7" s="208"/>
      <c r="D7" s="208"/>
      <c r="E7" s="208"/>
      <c r="F7" s="208"/>
      <c r="G7" s="208"/>
      <c r="H7" s="208"/>
      <c r="I7" s="208"/>
      <c r="J7" s="209"/>
    </row>
    <row r="8" spans="1:12" ht="12.75">
      <c r="A8" s="210"/>
      <c r="B8" s="211">
        <v>2000</v>
      </c>
      <c r="C8" s="211">
        <v>2001</v>
      </c>
      <c r="D8" s="211">
        <v>2002</v>
      </c>
      <c r="E8" s="211">
        <v>2003</v>
      </c>
      <c r="F8" s="211">
        <v>2004</v>
      </c>
      <c r="G8" s="211">
        <v>2005</v>
      </c>
      <c r="H8" s="211">
        <v>2006</v>
      </c>
      <c r="I8" s="211">
        <v>2007</v>
      </c>
      <c r="J8" s="211">
        <v>2008</v>
      </c>
      <c r="K8" s="211">
        <v>2009</v>
      </c>
      <c r="L8" s="232">
        <v>2010</v>
      </c>
    </row>
    <row r="9" spans="1:12" ht="26.25" customHeight="1">
      <c r="A9" s="212">
        <v>15</v>
      </c>
      <c r="B9" s="215">
        <v>1.3399836224223927</v>
      </c>
      <c r="C9" s="215">
        <v>0.8</v>
      </c>
      <c r="D9" s="215">
        <v>0.7454089584603917</v>
      </c>
      <c r="E9" s="215">
        <v>0.7017543859649122</v>
      </c>
      <c r="F9" s="215">
        <v>1.5</v>
      </c>
      <c r="G9" s="215">
        <v>1.6</v>
      </c>
      <c r="H9" s="215">
        <v>0.8</v>
      </c>
      <c r="I9" s="215">
        <v>1.1</v>
      </c>
      <c r="J9" s="215">
        <v>1.7</v>
      </c>
      <c r="K9" s="217">
        <v>1.1</v>
      </c>
      <c r="L9" s="230">
        <v>0.7</v>
      </c>
    </row>
    <row r="10" spans="1:12" ht="12.75">
      <c r="A10" s="207">
        <v>16</v>
      </c>
      <c r="B10" s="215">
        <v>2.9045325995566764</v>
      </c>
      <c r="C10" s="215">
        <v>2.9</v>
      </c>
      <c r="D10" s="215">
        <v>2.5696228904785055</v>
      </c>
      <c r="E10" s="215">
        <v>3.370862266567788</v>
      </c>
      <c r="F10" s="215">
        <v>4.9</v>
      </c>
      <c r="G10" s="215">
        <v>3.7</v>
      </c>
      <c r="H10" s="215">
        <v>3.4</v>
      </c>
      <c r="I10" s="215">
        <v>4</v>
      </c>
      <c r="J10" s="215">
        <v>4</v>
      </c>
      <c r="K10" s="217">
        <v>3.2</v>
      </c>
      <c r="L10" s="230">
        <v>1.9</v>
      </c>
    </row>
    <row r="11" spans="1:12" ht="12.75">
      <c r="A11" s="207">
        <v>17</v>
      </c>
      <c r="B11" s="215">
        <v>6.538432296814415</v>
      </c>
      <c r="C11" s="215">
        <v>7.4</v>
      </c>
      <c r="D11" s="215">
        <v>8.769365682548964</v>
      </c>
      <c r="E11" s="215">
        <v>7.534388608557406</v>
      </c>
      <c r="F11" s="215">
        <v>9.8</v>
      </c>
      <c r="G11" s="215">
        <v>8.8</v>
      </c>
      <c r="H11" s="215">
        <v>5.5</v>
      </c>
      <c r="I11" s="215">
        <v>7.4</v>
      </c>
      <c r="J11" s="215">
        <v>7.9</v>
      </c>
      <c r="K11" s="217">
        <v>7.7</v>
      </c>
      <c r="L11" s="230">
        <v>6.6</v>
      </c>
    </row>
    <row r="12" spans="1:12" ht="12.75">
      <c r="A12" s="207">
        <v>18</v>
      </c>
      <c r="B12" s="215">
        <v>13.431013431013431</v>
      </c>
      <c r="C12" s="215">
        <v>14.9</v>
      </c>
      <c r="D12" s="215">
        <v>13.959771840288202</v>
      </c>
      <c r="E12" s="215">
        <v>14.138353891654043</v>
      </c>
      <c r="F12" s="215">
        <v>16.5</v>
      </c>
      <c r="G12" s="215">
        <v>16.2</v>
      </c>
      <c r="H12" s="215">
        <v>10.7</v>
      </c>
      <c r="I12" s="215">
        <v>13.9</v>
      </c>
      <c r="J12" s="215">
        <v>12.4</v>
      </c>
      <c r="K12" s="217">
        <v>13.2</v>
      </c>
      <c r="L12" s="230">
        <v>8.8</v>
      </c>
    </row>
    <row r="13" spans="1:12" ht="12.75">
      <c r="A13" s="207">
        <v>19</v>
      </c>
      <c r="B13" s="215">
        <v>25.562951423311148</v>
      </c>
      <c r="C13" s="215">
        <v>23.3</v>
      </c>
      <c r="D13" s="215">
        <v>23.682868177512205</v>
      </c>
      <c r="E13" s="215">
        <v>23.366889558380482</v>
      </c>
      <c r="F13" s="215">
        <v>24.7</v>
      </c>
      <c r="G13" s="215">
        <v>25.4</v>
      </c>
      <c r="H13" s="215">
        <v>20.9</v>
      </c>
      <c r="I13" s="215">
        <v>24.4</v>
      </c>
      <c r="J13" s="215">
        <v>25.1</v>
      </c>
      <c r="K13" s="217">
        <v>22.6</v>
      </c>
      <c r="L13" s="230">
        <v>18.4</v>
      </c>
    </row>
    <row r="14" spans="1:12" ht="24" customHeight="1">
      <c r="A14" s="207">
        <v>20</v>
      </c>
      <c r="B14" s="215">
        <v>31.660445181805613</v>
      </c>
      <c r="C14" s="215">
        <v>33</v>
      </c>
      <c r="D14" s="215">
        <v>31.630836642475693</v>
      </c>
      <c r="E14" s="215">
        <v>31.527373428956896</v>
      </c>
      <c r="F14" s="215">
        <v>32.3</v>
      </c>
      <c r="G14" s="215">
        <v>30.9</v>
      </c>
      <c r="H14" s="215">
        <v>30.5</v>
      </c>
      <c r="I14" s="215">
        <v>30</v>
      </c>
      <c r="J14" s="215">
        <v>29.9</v>
      </c>
      <c r="K14" s="217">
        <v>28.1</v>
      </c>
      <c r="L14" s="230">
        <v>23.1</v>
      </c>
    </row>
    <row r="15" spans="1:12" ht="12.75">
      <c r="A15" s="207">
        <v>21</v>
      </c>
      <c r="B15" s="215">
        <v>41.88824943541925</v>
      </c>
      <c r="C15" s="215">
        <v>41.4</v>
      </c>
      <c r="D15" s="215">
        <v>42.21457954009036</v>
      </c>
      <c r="E15" s="215">
        <v>38.049700316519626</v>
      </c>
      <c r="F15" s="215">
        <v>40.3</v>
      </c>
      <c r="G15" s="215">
        <v>43.3</v>
      </c>
      <c r="H15" s="215">
        <v>35.6</v>
      </c>
      <c r="I15" s="215">
        <v>40.7</v>
      </c>
      <c r="J15" s="215">
        <v>37.4</v>
      </c>
      <c r="K15" s="217">
        <v>34.6</v>
      </c>
      <c r="L15" s="230">
        <v>31.7</v>
      </c>
    </row>
    <row r="16" spans="1:12" ht="12.75">
      <c r="A16" s="207">
        <v>22</v>
      </c>
      <c r="B16" s="215">
        <v>50.6464747481963</v>
      </c>
      <c r="C16" s="215">
        <v>52.8</v>
      </c>
      <c r="D16" s="215">
        <v>48.29828169574736</v>
      </c>
      <c r="E16" s="215">
        <v>43.981635504690935</v>
      </c>
      <c r="F16" s="215">
        <v>51.1</v>
      </c>
      <c r="G16" s="215">
        <v>47.3</v>
      </c>
      <c r="H16" s="215">
        <v>41.6</v>
      </c>
      <c r="I16" s="215">
        <v>46.1</v>
      </c>
      <c r="J16" s="215">
        <v>42.6</v>
      </c>
      <c r="K16" s="217">
        <v>41.4</v>
      </c>
      <c r="L16" s="233">
        <v>40</v>
      </c>
    </row>
    <row r="17" spans="1:12" ht="12.75">
      <c r="A17" s="207">
        <v>23</v>
      </c>
      <c r="B17" s="215">
        <v>60.038596240440285</v>
      </c>
      <c r="C17" s="215">
        <v>55.9</v>
      </c>
      <c r="D17" s="215">
        <v>58.27943528757215</v>
      </c>
      <c r="E17" s="215">
        <v>49.08055755513382</v>
      </c>
      <c r="F17" s="215">
        <v>53.8</v>
      </c>
      <c r="G17" s="215">
        <v>53.2</v>
      </c>
      <c r="H17" s="215">
        <v>51.4</v>
      </c>
      <c r="I17" s="215">
        <v>52.6</v>
      </c>
      <c r="J17" s="215">
        <v>53.9</v>
      </c>
      <c r="K17" s="217">
        <v>50.4</v>
      </c>
      <c r="L17" s="233">
        <v>43</v>
      </c>
    </row>
    <row r="18" spans="1:12" ht="12.75">
      <c r="A18" s="207">
        <v>24</v>
      </c>
      <c r="B18" s="215">
        <v>57.88930904090753</v>
      </c>
      <c r="C18" s="215">
        <v>65.8</v>
      </c>
      <c r="D18" s="215">
        <v>63.85041551246537</v>
      </c>
      <c r="E18" s="215">
        <v>65.3446257660263</v>
      </c>
      <c r="F18" s="215">
        <v>66.3</v>
      </c>
      <c r="G18" s="215">
        <v>59.3</v>
      </c>
      <c r="H18" s="215">
        <v>58.6</v>
      </c>
      <c r="I18" s="215">
        <v>59.6</v>
      </c>
      <c r="J18" s="215">
        <v>58.4</v>
      </c>
      <c r="K18" s="217">
        <v>57.6</v>
      </c>
      <c r="L18" s="230">
        <v>52.8</v>
      </c>
    </row>
    <row r="19" spans="1:12" ht="25.5" customHeight="1">
      <c r="A19" s="207">
        <v>25</v>
      </c>
      <c r="B19" s="215">
        <v>76.38347622759157</v>
      </c>
      <c r="C19" s="215">
        <v>72.5</v>
      </c>
      <c r="D19" s="215">
        <v>72.95658839105289</v>
      </c>
      <c r="E19" s="215">
        <v>67.41573033707866</v>
      </c>
      <c r="F19" s="215">
        <v>75.2</v>
      </c>
      <c r="G19" s="215">
        <v>72.2</v>
      </c>
      <c r="H19" s="215">
        <v>64.7</v>
      </c>
      <c r="I19" s="215">
        <v>70.1</v>
      </c>
      <c r="J19" s="215">
        <v>66.5</v>
      </c>
      <c r="K19" s="217">
        <v>67.5</v>
      </c>
      <c r="L19" s="230">
        <v>62.5</v>
      </c>
    </row>
    <row r="20" spans="1:12" ht="12.75">
      <c r="A20" s="207">
        <v>26</v>
      </c>
      <c r="B20" s="215">
        <v>85.43134109770556</v>
      </c>
      <c r="C20" s="215">
        <v>82.2</v>
      </c>
      <c r="D20" s="215">
        <v>75.2950752950753</v>
      </c>
      <c r="E20" s="215">
        <v>78.12175358404322</v>
      </c>
      <c r="F20" s="215">
        <v>84</v>
      </c>
      <c r="G20" s="215">
        <v>83.3</v>
      </c>
      <c r="H20" s="215">
        <v>74.1</v>
      </c>
      <c r="I20" s="215">
        <v>81.1</v>
      </c>
      <c r="J20" s="215">
        <v>79.7</v>
      </c>
      <c r="K20" s="215">
        <v>76.4</v>
      </c>
      <c r="L20" s="233">
        <v>72</v>
      </c>
    </row>
    <row r="21" spans="1:12" ht="12.75">
      <c r="A21" s="207">
        <v>27</v>
      </c>
      <c r="B21" s="215">
        <v>92.83837499157852</v>
      </c>
      <c r="C21" s="215">
        <v>88.5</v>
      </c>
      <c r="D21" s="215">
        <v>87.51753155680224</v>
      </c>
      <c r="E21" s="215">
        <v>87.93732270701067</v>
      </c>
      <c r="F21" s="215">
        <v>87.5</v>
      </c>
      <c r="G21" s="215">
        <v>87</v>
      </c>
      <c r="H21" s="215">
        <v>84</v>
      </c>
      <c r="I21" s="215">
        <v>91.9</v>
      </c>
      <c r="J21" s="215">
        <v>85.2</v>
      </c>
      <c r="K21" s="217">
        <v>83.4</v>
      </c>
      <c r="L21" s="230">
        <v>83.4</v>
      </c>
    </row>
    <row r="22" spans="1:12" ht="12.75">
      <c r="A22" s="207">
        <v>28</v>
      </c>
      <c r="B22" s="215">
        <v>97.93095079182089</v>
      </c>
      <c r="C22" s="215">
        <v>96.9</v>
      </c>
      <c r="D22" s="215">
        <v>96.7361929180237</v>
      </c>
      <c r="E22" s="215">
        <v>87.67276280887897</v>
      </c>
      <c r="F22" s="215">
        <v>96.9</v>
      </c>
      <c r="G22" s="215">
        <v>94</v>
      </c>
      <c r="H22" s="215">
        <v>90.8</v>
      </c>
      <c r="I22" s="215">
        <v>93.2</v>
      </c>
      <c r="J22" s="215">
        <v>89.6</v>
      </c>
      <c r="K22" s="217">
        <v>93.4</v>
      </c>
      <c r="L22" s="230">
        <v>94.8</v>
      </c>
    </row>
    <row r="23" spans="1:12" ht="12.75">
      <c r="A23" s="207">
        <v>29</v>
      </c>
      <c r="B23" s="215">
        <v>100.94047237362402</v>
      </c>
      <c r="C23" s="215">
        <v>98.3</v>
      </c>
      <c r="D23" s="215">
        <v>97.15086408220458</v>
      </c>
      <c r="E23" s="215">
        <v>96.35237439779766</v>
      </c>
      <c r="F23" s="215">
        <v>97.6</v>
      </c>
      <c r="G23" s="215">
        <v>97.3</v>
      </c>
      <c r="H23" s="215">
        <v>95.6</v>
      </c>
      <c r="I23" s="215">
        <v>101.3</v>
      </c>
      <c r="J23" s="215">
        <v>97.1</v>
      </c>
      <c r="K23" s="217">
        <v>98.4</v>
      </c>
      <c r="L23" s="230">
        <v>97.1</v>
      </c>
    </row>
    <row r="24" spans="1:12" ht="24.75" customHeight="1">
      <c r="A24" s="207">
        <v>30</v>
      </c>
      <c r="B24" s="215">
        <v>104.57450045643574</v>
      </c>
      <c r="C24" s="215">
        <v>99.5</v>
      </c>
      <c r="D24" s="215">
        <v>93.67891775410033</v>
      </c>
      <c r="E24" s="215">
        <v>97.1836572788576</v>
      </c>
      <c r="F24" s="215">
        <v>100.8</v>
      </c>
      <c r="G24" s="215">
        <v>94.5</v>
      </c>
      <c r="H24" s="215">
        <v>97.5</v>
      </c>
      <c r="I24" s="215">
        <v>103.5</v>
      </c>
      <c r="J24" s="215">
        <v>97.9</v>
      </c>
      <c r="K24" s="217">
        <v>100.9</v>
      </c>
      <c r="L24" s="230">
        <v>102.3</v>
      </c>
    </row>
    <row r="25" spans="1:12" ht="12.75">
      <c r="A25" s="207">
        <v>31</v>
      </c>
      <c r="B25" s="215">
        <v>97.12477644792956</v>
      </c>
      <c r="C25" s="215">
        <v>100.2</v>
      </c>
      <c r="D25" s="215">
        <v>94.94204425711276</v>
      </c>
      <c r="E25" s="215">
        <v>94.93295360151893</v>
      </c>
      <c r="F25" s="215">
        <v>95.1</v>
      </c>
      <c r="G25" s="215">
        <v>95.2</v>
      </c>
      <c r="H25" s="215">
        <v>92.1</v>
      </c>
      <c r="I25" s="215">
        <v>98.7</v>
      </c>
      <c r="J25" s="215">
        <v>102.2</v>
      </c>
      <c r="K25" s="215">
        <v>98.2</v>
      </c>
      <c r="L25" s="230">
        <v>109.4</v>
      </c>
    </row>
    <row r="26" spans="1:12" ht="12.75">
      <c r="A26" s="207">
        <v>32</v>
      </c>
      <c r="B26" s="215">
        <v>93.58854916574913</v>
      </c>
      <c r="C26" s="215">
        <v>87.9</v>
      </c>
      <c r="D26" s="215">
        <v>88.61265039189256</v>
      </c>
      <c r="E26" s="215">
        <v>91.10379773285274</v>
      </c>
      <c r="F26" s="215">
        <v>85.9</v>
      </c>
      <c r="G26" s="215">
        <v>85.7</v>
      </c>
      <c r="H26" s="215">
        <v>94.7</v>
      </c>
      <c r="I26" s="215">
        <v>92</v>
      </c>
      <c r="J26" s="215">
        <v>96.2</v>
      </c>
      <c r="K26" s="217">
        <v>95.9</v>
      </c>
      <c r="L26" s="230">
        <v>100.9</v>
      </c>
    </row>
    <row r="27" spans="1:12" ht="12.75">
      <c r="A27" s="207">
        <v>33</v>
      </c>
      <c r="B27" s="215">
        <v>84.20530212167583</v>
      </c>
      <c r="C27" s="215">
        <v>82.2</v>
      </c>
      <c r="D27" s="215">
        <v>84.29239345441468</v>
      </c>
      <c r="E27" s="215">
        <v>81.3330688355485</v>
      </c>
      <c r="F27" s="215">
        <v>79.4</v>
      </c>
      <c r="G27" s="215">
        <v>82.4</v>
      </c>
      <c r="H27" s="215">
        <v>87.9</v>
      </c>
      <c r="I27" s="215">
        <v>83.2</v>
      </c>
      <c r="J27" s="215">
        <v>89.2</v>
      </c>
      <c r="K27" s="215">
        <v>85.9</v>
      </c>
      <c r="L27" s="230">
        <v>93.7</v>
      </c>
    </row>
    <row r="28" spans="1:12" ht="12.75">
      <c r="A28" s="207">
        <v>34</v>
      </c>
      <c r="B28" s="215">
        <v>73.5117195602572</v>
      </c>
      <c r="C28" s="215">
        <v>69.8</v>
      </c>
      <c r="D28" s="215">
        <v>69.39590614078882</v>
      </c>
      <c r="E28" s="215">
        <v>73.17942775648453</v>
      </c>
      <c r="F28" s="215">
        <v>69.9</v>
      </c>
      <c r="G28" s="215">
        <v>66.8</v>
      </c>
      <c r="H28" s="215">
        <v>75.5</v>
      </c>
      <c r="I28" s="215">
        <v>71.8</v>
      </c>
      <c r="J28" s="215">
        <v>79.7</v>
      </c>
      <c r="K28" s="217">
        <v>77.4</v>
      </c>
      <c r="L28" s="230">
        <v>86.5</v>
      </c>
    </row>
    <row r="29" spans="1:12" ht="24.75" customHeight="1">
      <c r="A29" s="207">
        <v>35</v>
      </c>
      <c r="B29" s="215">
        <v>62.4711364876779</v>
      </c>
      <c r="C29" s="215">
        <v>61.3</v>
      </c>
      <c r="D29" s="215">
        <v>60.13968975879152</v>
      </c>
      <c r="E29" s="215">
        <v>64.60535006605019</v>
      </c>
      <c r="F29" s="215">
        <v>59.8</v>
      </c>
      <c r="G29" s="215">
        <v>59.5</v>
      </c>
      <c r="H29" s="215">
        <v>65.3</v>
      </c>
      <c r="I29" s="215">
        <v>63.6</v>
      </c>
      <c r="J29" s="215">
        <v>70.6</v>
      </c>
      <c r="K29" s="217">
        <v>61.9</v>
      </c>
      <c r="L29" s="230">
        <v>77.7</v>
      </c>
    </row>
    <row r="30" spans="1:12" ht="12.75">
      <c r="A30" s="207">
        <v>36</v>
      </c>
      <c r="B30" s="215">
        <v>50.5782769024472</v>
      </c>
      <c r="C30" s="215">
        <v>48.8</v>
      </c>
      <c r="D30" s="215">
        <v>50.750040763084954</v>
      </c>
      <c r="E30" s="215">
        <v>50.64107733247319</v>
      </c>
      <c r="F30" s="215">
        <v>48.3</v>
      </c>
      <c r="G30" s="215">
        <v>47.1</v>
      </c>
      <c r="H30" s="215">
        <v>54.7</v>
      </c>
      <c r="I30" s="215">
        <v>54.5</v>
      </c>
      <c r="J30" s="215">
        <v>52.7</v>
      </c>
      <c r="K30" s="217">
        <v>53.6</v>
      </c>
      <c r="L30" s="230">
        <v>64.5</v>
      </c>
    </row>
    <row r="31" spans="1:12" ht="12.75">
      <c r="A31" s="207">
        <v>37</v>
      </c>
      <c r="B31" s="215">
        <v>37.829087501065004</v>
      </c>
      <c r="C31" s="215">
        <v>38.6</v>
      </c>
      <c r="D31" s="215">
        <v>39.26173114159766</v>
      </c>
      <c r="E31" s="215">
        <v>39.39529039841122</v>
      </c>
      <c r="F31" s="215">
        <v>37.9</v>
      </c>
      <c r="G31" s="215">
        <v>35.7</v>
      </c>
      <c r="H31" s="215">
        <v>41.7</v>
      </c>
      <c r="I31" s="215">
        <v>41.6</v>
      </c>
      <c r="J31" s="215">
        <v>42.5</v>
      </c>
      <c r="K31" s="217">
        <v>43.5</v>
      </c>
      <c r="L31" s="230">
        <v>50.2</v>
      </c>
    </row>
    <row r="32" spans="1:12" ht="12.75">
      <c r="A32" s="207">
        <v>38</v>
      </c>
      <c r="B32" s="215">
        <v>28.882762242352634</v>
      </c>
      <c r="C32" s="215">
        <v>27.2</v>
      </c>
      <c r="D32" s="215">
        <v>30.38162282326788</v>
      </c>
      <c r="E32" s="215">
        <v>30.38368617173744</v>
      </c>
      <c r="F32" s="215">
        <v>27.8</v>
      </c>
      <c r="G32" s="215">
        <v>30</v>
      </c>
      <c r="H32" s="215">
        <v>33.3</v>
      </c>
      <c r="I32" s="215">
        <v>31.5</v>
      </c>
      <c r="J32" s="215">
        <v>29.6</v>
      </c>
      <c r="K32" s="215">
        <v>33</v>
      </c>
      <c r="L32" s="230">
        <v>41.1</v>
      </c>
    </row>
    <row r="33" spans="1:12" ht="12.75">
      <c r="A33" s="207">
        <v>39</v>
      </c>
      <c r="B33" s="215">
        <v>19.504102587095904</v>
      </c>
      <c r="C33" s="215">
        <v>17.9</v>
      </c>
      <c r="D33" s="215">
        <v>20.24393310700365</v>
      </c>
      <c r="E33" s="215">
        <v>22.531179717849113</v>
      </c>
      <c r="F33" s="215">
        <v>20.2</v>
      </c>
      <c r="G33" s="215">
        <v>19.8</v>
      </c>
      <c r="H33" s="215">
        <v>26</v>
      </c>
      <c r="I33" s="215">
        <v>23.3</v>
      </c>
      <c r="J33" s="215">
        <v>25.1</v>
      </c>
      <c r="K33" s="217">
        <v>24.5</v>
      </c>
      <c r="L33" s="230">
        <v>30.6</v>
      </c>
    </row>
    <row r="34" spans="1:12" ht="24" customHeight="1">
      <c r="A34" s="207">
        <v>40</v>
      </c>
      <c r="B34" s="215">
        <v>15.185082617926705</v>
      </c>
      <c r="C34" s="215">
        <v>15.5</v>
      </c>
      <c r="D34" s="215">
        <v>14.882878219231268</v>
      </c>
      <c r="E34" s="215">
        <v>16.165993083621515</v>
      </c>
      <c r="F34" s="215">
        <v>13.2</v>
      </c>
      <c r="G34" s="215">
        <v>13.5</v>
      </c>
      <c r="H34" s="215">
        <v>18.7</v>
      </c>
      <c r="I34" s="215">
        <v>16</v>
      </c>
      <c r="J34" s="215">
        <v>17.9</v>
      </c>
      <c r="K34" s="217">
        <v>17.6</v>
      </c>
      <c r="L34" s="230">
        <v>23.4</v>
      </c>
    </row>
    <row r="35" spans="1:12" ht="12.75">
      <c r="A35" s="207">
        <v>41</v>
      </c>
      <c r="B35" s="215">
        <v>9.801577814965336</v>
      </c>
      <c r="C35" s="215">
        <v>8.5</v>
      </c>
      <c r="D35" s="215">
        <v>8.32263491079729</v>
      </c>
      <c r="E35" s="215">
        <v>10.03043422349865</v>
      </c>
      <c r="F35" s="215">
        <v>8.7</v>
      </c>
      <c r="G35" s="215">
        <v>8.9</v>
      </c>
      <c r="H35" s="215">
        <v>11.3</v>
      </c>
      <c r="I35" s="215">
        <v>9.5</v>
      </c>
      <c r="J35" s="215">
        <v>12.2</v>
      </c>
      <c r="K35" s="217">
        <v>10.5</v>
      </c>
      <c r="L35" s="230">
        <v>14.4</v>
      </c>
    </row>
    <row r="36" spans="1:12" ht="12.75">
      <c r="A36" s="207">
        <v>42</v>
      </c>
      <c r="B36" s="215">
        <v>5.277580432355627</v>
      </c>
      <c r="C36" s="215">
        <v>4.9</v>
      </c>
      <c r="D36" s="215">
        <v>6.283866854879104</v>
      </c>
      <c r="E36" s="215">
        <v>5.67956676793026</v>
      </c>
      <c r="F36" s="215">
        <v>4.327131112072696</v>
      </c>
      <c r="G36" s="215">
        <v>4.9</v>
      </c>
      <c r="H36" s="215">
        <v>6.7</v>
      </c>
      <c r="I36" s="215">
        <v>6.5</v>
      </c>
      <c r="J36" s="215">
        <v>5.5</v>
      </c>
      <c r="K36" s="217">
        <v>6.3</v>
      </c>
      <c r="L36" s="230">
        <v>9.1</v>
      </c>
    </row>
    <row r="37" spans="1:12" ht="12.75">
      <c r="A37" s="207">
        <v>43</v>
      </c>
      <c r="B37" s="215">
        <v>2.976640936380606</v>
      </c>
      <c r="C37" s="215">
        <v>3.5</v>
      </c>
      <c r="D37" s="215">
        <v>3.6813290541816124</v>
      </c>
      <c r="E37" s="215">
        <v>3.764513788098694</v>
      </c>
      <c r="F37" s="215">
        <v>2.5778923507711453</v>
      </c>
      <c r="G37" s="215">
        <v>2.9</v>
      </c>
      <c r="H37" s="215">
        <v>4.5</v>
      </c>
      <c r="I37" s="215">
        <v>3.6</v>
      </c>
      <c r="J37" s="215">
        <v>3.5</v>
      </c>
      <c r="K37" s="217">
        <v>4.3</v>
      </c>
      <c r="L37" s="230">
        <v>5.1</v>
      </c>
    </row>
    <row r="38" spans="1:12" ht="12.75">
      <c r="A38" s="207">
        <v>44</v>
      </c>
      <c r="B38" s="215">
        <v>1.554626353597084</v>
      </c>
      <c r="C38" s="215">
        <v>1.4</v>
      </c>
      <c r="D38" s="215">
        <v>1.702724358974359</v>
      </c>
      <c r="E38" s="215">
        <v>2.01915852742299</v>
      </c>
      <c r="F38" s="215">
        <v>1.1050232515309175</v>
      </c>
      <c r="G38" s="215">
        <v>1.4</v>
      </c>
      <c r="H38" s="215">
        <v>2.2</v>
      </c>
      <c r="I38" s="215">
        <v>1.7</v>
      </c>
      <c r="J38" s="215">
        <v>1.8</v>
      </c>
      <c r="K38" s="234">
        <v>1.9</v>
      </c>
      <c r="L38" s="230">
        <v>2.4</v>
      </c>
    </row>
    <row r="39" spans="1:12" ht="42" customHeight="1">
      <c r="A39" s="220" t="s">
        <v>163</v>
      </c>
      <c r="B39" s="221">
        <v>1432.5</v>
      </c>
      <c r="C39" s="221">
        <v>1403.6</v>
      </c>
      <c r="D39" s="221">
        <v>1390.2292014609166</v>
      </c>
      <c r="E39" s="221">
        <v>1377.545240399617</v>
      </c>
      <c r="F39" s="221">
        <v>1397.3</v>
      </c>
      <c r="G39" s="221">
        <v>1371.8</v>
      </c>
      <c r="H39" s="221">
        <v>1380.3</v>
      </c>
      <c r="I39" s="221">
        <v>1418.4</v>
      </c>
      <c r="J39" s="221">
        <v>1418.1</v>
      </c>
      <c r="K39" s="222">
        <v>1394.4</v>
      </c>
      <c r="L39" s="235">
        <v>1448.1</v>
      </c>
    </row>
    <row r="40" spans="1:12" ht="46.5" customHeight="1">
      <c r="A40" s="223" t="s">
        <v>146</v>
      </c>
      <c r="B40" s="227">
        <v>49</v>
      </c>
      <c r="C40" s="225">
        <v>47</v>
      </c>
      <c r="D40" s="225">
        <v>45</v>
      </c>
      <c r="E40" s="225">
        <v>43.976419</v>
      </c>
      <c r="F40" s="225">
        <v>43.976419</v>
      </c>
      <c r="G40" s="225">
        <v>42</v>
      </c>
      <c r="H40" s="225">
        <v>42</v>
      </c>
      <c r="I40" s="225">
        <v>43</v>
      </c>
      <c r="J40" s="225">
        <v>43</v>
      </c>
      <c r="K40" s="225">
        <v>42</v>
      </c>
      <c r="L40" s="236">
        <v>45</v>
      </c>
    </row>
    <row r="41" spans="1:11" ht="12.75">
      <c r="A41" s="227"/>
      <c r="B41" s="201"/>
      <c r="C41" s="201"/>
      <c r="D41" s="201"/>
      <c r="E41" s="201"/>
      <c r="F41" s="201"/>
      <c r="G41" s="201"/>
      <c r="H41" s="201"/>
      <c r="I41" s="201"/>
      <c r="J41" s="201"/>
      <c r="K41" s="201"/>
    </row>
    <row r="42" spans="1:9" ht="14.25">
      <c r="A42" s="228" t="s">
        <v>109</v>
      </c>
      <c r="B42" s="201"/>
      <c r="C42" s="201"/>
      <c r="D42" s="201"/>
      <c r="E42" s="201"/>
      <c r="F42" s="201"/>
      <c r="G42" s="201"/>
      <c r="H42" s="201"/>
      <c r="I42" s="201"/>
    </row>
    <row r="43" spans="1:9" ht="14.25">
      <c r="A43" s="228" t="s">
        <v>110</v>
      </c>
      <c r="B43" s="201"/>
      <c r="C43" s="201"/>
      <c r="D43" s="201"/>
      <c r="E43" s="201"/>
      <c r="F43" s="201"/>
      <c r="G43" s="201"/>
      <c r="H43" s="201"/>
      <c r="I43" s="201"/>
    </row>
    <row r="44" spans="1:9" ht="12.75">
      <c r="A44" s="201" t="s">
        <v>81</v>
      </c>
      <c r="B44" s="201"/>
      <c r="C44" s="201"/>
      <c r="D44" s="201"/>
      <c r="E44" s="201"/>
      <c r="F44" s="201"/>
      <c r="G44" s="201"/>
      <c r="H44" s="201"/>
      <c r="I44" s="201"/>
    </row>
    <row r="45" spans="1:9" ht="12.75">
      <c r="A45" s="201"/>
      <c r="B45" s="201"/>
      <c r="C45" s="201"/>
      <c r="D45" s="201"/>
      <c r="E45" s="201"/>
      <c r="F45" s="201"/>
      <c r="G45" s="201"/>
      <c r="H45" s="201"/>
      <c r="I45" s="201"/>
    </row>
  </sheetData>
  <sheetProtection/>
  <mergeCells count="2">
    <mergeCell ref="B6:L6"/>
    <mergeCell ref="A3:L3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L1" sqref="L1"/>
    </sheetView>
  </sheetViews>
  <sheetFormatPr defaultColWidth="11.421875" defaultRowHeight="12.75"/>
  <cols>
    <col min="1" max="1" width="13.28125" style="0" customWidth="1"/>
    <col min="2" max="2" width="12.00390625" style="0" customWidth="1"/>
    <col min="3" max="3" width="10.00390625" style="0" customWidth="1"/>
    <col min="4" max="4" width="10.00390625" style="0" bestFit="1" customWidth="1"/>
    <col min="5" max="5" width="9.7109375" style="0" customWidth="1"/>
    <col min="6" max="6" width="10.8515625" style="0" bestFit="1" customWidth="1"/>
  </cols>
  <sheetData>
    <row r="1" spans="1:6" s="28" customFormat="1" ht="12.75">
      <c r="A1" s="122" t="s">
        <v>202</v>
      </c>
      <c r="B1" s="122"/>
      <c r="C1" s="122"/>
      <c r="D1" s="122"/>
      <c r="E1" s="122"/>
      <c r="F1" s="122"/>
    </row>
    <row r="2" spans="1:6" s="28" customFormat="1" ht="12.75">
      <c r="A2" s="49"/>
      <c r="B2" s="49"/>
      <c r="C2" s="49"/>
      <c r="D2" s="49"/>
      <c r="E2" s="49"/>
      <c r="F2" s="49"/>
    </row>
    <row r="3" spans="1:6" ht="12.75">
      <c r="A3" s="374" t="s">
        <v>26</v>
      </c>
      <c r="B3" s="374"/>
      <c r="C3" s="374"/>
      <c r="D3" s="374"/>
      <c r="E3" s="374"/>
      <c r="F3" s="374"/>
    </row>
    <row r="4" spans="1:4" ht="12.75">
      <c r="A4" s="23"/>
      <c r="B4" s="23"/>
      <c r="C4" s="23"/>
      <c r="D4" s="23"/>
    </row>
    <row r="5" spans="1:6" ht="12.75">
      <c r="A5" s="45" t="s">
        <v>56</v>
      </c>
      <c r="B5" s="13"/>
      <c r="C5" s="417" t="s">
        <v>14</v>
      </c>
      <c r="D5" s="383"/>
      <c r="E5" s="383"/>
      <c r="F5" s="418"/>
    </row>
    <row r="6" spans="1:6" ht="12.75">
      <c r="A6" s="2" t="s">
        <v>82</v>
      </c>
      <c r="B6" s="8" t="s">
        <v>8</v>
      </c>
      <c r="C6" s="18" t="s">
        <v>61</v>
      </c>
      <c r="D6" s="18" t="s">
        <v>95</v>
      </c>
      <c r="E6" s="14" t="s">
        <v>62</v>
      </c>
      <c r="F6" s="45" t="s">
        <v>63</v>
      </c>
    </row>
    <row r="7" spans="1:6" ht="12.75">
      <c r="A7" s="2" t="s">
        <v>83</v>
      </c>
      <c r="B7" s="8" t="s">
        <v>13</v>
      </c>
      <c r="C7" s="3"/>
      <c r="D7" s="3"/>
      <c r="E7" s="48"/>
      <c r="F7" s="4"/>
    </row>
    <row r="8" spans="1:6" ht="12.75">
      <c r="A8" s="12"/>
      <c r="B8" s="19"/>
      <c r="C8" s="19"/>
      <c r="D8" s="19"/>
      <c r="E8" s="21"/>
      <c r="F8" s="5"/>
    </row>
    <row r="9" spans="1:6" s="29" customFormat="1" ht="19.5" customHeight="1">
      <c r="A9" s="50"/>
      <c r="B9" s="134" t="s">
        <v>90</v>
      </c>
      <c r="C9" s="134"/>
      <c r="D9" s="134"/>
      <c r="E9" s="134"/>
      <c r="F9" s="134"/>
    </row>
    <row r="10" spans="1:6" ht="12.75">
      <c r="A10" s="30" t="s">
        <v>84</v>
      </c>
      <c r="B10" s="303">
        <f>SUM(C10:F10)</f>
        <v>35</v>
      </c>
      <c r="C10" s="298">
        <v>35</v>
      </c>
      <c r="D10" s="352">
        <v>0</v>
      </c>
      <c r="E10" s="352">
        <v>0</v>
      </c>
      <c r="F10" s="352">
        <v>0</v>
      </c>
    </row>
    <row r="11" spans="1:6" ht="12.75">
      <c r="A11" s="66" t="s">
        <v>86</v>
      </c>
      <c r="B11" s="303">
        <f>SUM(C11:F11)</f>
        <v>8</v>
      </c>
      <c r="C11" s="299">
        <v>8</v>
      </c>
      <c r="D11" s="352">
        <v>0</v>
      </c>
      <c r="E11" s="352">
        <v>0</v>
      </c>
      <c r="F11" s="352">
        <v>0</v>
      </c>
    </row>
    <row r="12" spans="1:6" ht="12.75">
      <c r="A12" s="66" t="s">
        <v>87</v>
      </c>
      <c r="B12" s="303">
        <f aca="true" t="shared" si="0" ref="B12:B17">SUM(C12:F12)</f>
        <v>4</v>
      </c>
      <c r="C12" s="299">
        <v>4</v>
      </c>
      <c r="D12" s="352">
        <v>0</v>
      </c>
      <c r="E12" s="352">
        <v>0</v>
      </c>
      <c r="F12" s="352">
        <v>0</v>
      </c>
    </row>
    <row r="13" spans="1:6" ht="12.75">
      <c r="A13" s="66" t="s">
        <v>85</v>
      </c>
      <c r="B13" s="303">
        <f t="shared" si="0"/>
        <v>7</v>
      </c>
      <c r="C13" s="298">
        <v>7</v>
      </c>
      <c r="D13" s="352">
        <v>0</v>
      </c>
      <c r="E13" s="352">
        <v>0</v>
      </c>
      <c r="F13" s="352">
        <v>0</v>
      </c>
    </row>
    <row r="14" spans="1:6" ht="12.75">
      <c r="A14" s="66" t="s">
        <v>88</v>
      </c>
      <c r="B14" s="303">
        <f t="shared" si="0"/>
        <v>278</v>
      </c>
      <c r="C14" s="306">
        <v>186</v>
      </c>
      <c r="D14" s="306">
        <v>57</v>
      </c>
      <c r="E14" s="352">
        <v>0</v>
      </c>
      <c r="F14" s="298">
        <v>35</v>
      </c>
    </row>
    <row r="15" spans="1:6" ht="12.75">
      <c r="A15" s="66" t="s">
        <v>89</v>
      </c>
      <c r="B15" s="303">
        <f t="shared" si="0"/>
        <v>1585</v>
      </c>
      <c r="C15" s="306">
        <v>487</v>
      </c>
      <c r="D15" s="306">
        <v>659</v>
      </c>
      <c r="E15" s="306">
        <v>41</v>
      </c>
      <c r="F15" s="306">
        <v>398</v>
      </c>
    </row>
    <row r="16" spans="1:6" ht="12.75">
      <c r="A16" s="66" t="s">
        <v>91</v>
      </c>
      <c r="B16" s="303">
        <f t="shared" si="0"/>
        <v>6122</v>
      </c>
      <c r="C16" s="298">
        <v>493</v>
      </c>
      <c r="D16" s="298">
        <v>3611</v>
      </c>
      <c r="E16" s="298">
        <v>1377</v>
      </c>
      <c r="F16" s="298">
        <v>641</v>
      </c>
    </row>
    <row r="17" spans="1:6" ht="12.75">
      <c r="A17" s="67" t="s">
        <v>33</v>
      </c>
      <c r="B17" s="307">
        <f t="shared" si="0"/>
        <v>8039</v>
      </c>
      <c r="C17" s="304">
        <f>SUM(C10:C16)</f>
        <v>1220</v>
      </c>
      <c r="D17" s="304">
        <f>SUM(D10:D16)</f>
        <v>4327</v>
      </c>
      <c r="E17" s="304">
        <f>SUM(E10:E16)</f>
        <v>1418</v>
      </c>
      <c r="F17" s="304">
        <f>SUM(F10:F16)</f>
        <v>1074</v>
      </c>
    </row>
    <row r="18" spans="1:6" s="29" customFormat="1" ht="19.5" customHeight="1">
      <c r="A18" s="50"/>
      <c r="B18" s="134" t="s">
        <v>92</v>
      </c>
      <c r="C18" s="134"/>
      <c r="D18" s="134"/>
      <c r="E18" s="134"/>
      <c r="F18" s="134"/>
    </row>
    <row r="19" spans="1:6" s="29" customFormat="1" ht="12.75">
      <c r="A19" s="68" t="s">
        <v>84</v>
      </c>
      <c r="B19" s="300">
        <f>SUM(C19:F19)</f>
        <v>32</v>
      </c>
      <c r="C19" s="306">
        <v>32</v>
      </c>
      <c r="D19" s="352">
        <v>0</v>
      </c>
      <c r="E19" s="352">
        <v>0</v>
      </c>
      <c r="F19" s="352">
        <v>0</v>
      </c>
    </row>
    <row r="20" spans="1:6" ht="12.75">
      <c r="A20" s="66" t="s">
        <v>86</v>
      </c>
      <c r="B20" s="300">
        <f aca="true" t="shared" si="1" ref="B20:B25">SUM(C20:F20)</f>
        <v>8</v>
      </c>
      <c r="C20" s="299">
        <v>8</v>
      </c>
      <c r="D20" s="352">
        <v>0</v>
      </c>
      <c r="E20" s="352">
        <v>0</v>
      </c>
      <c r="F20" s="352">
        <v>0</v>
      </c>
    </row>
    <row r="21" spans="1:6" ht="12.75">
      <c r="A21" s="66" t="s">
        <v>87</v>
      </c>
      <c r="B21" s="300">
        <f t="shared" si="1"/>
        <v>2</v>
      </c>
      <c r="C21" s="299">
        <v>2</v>
      </c>
      <c r="D21" s="352">
        <v>0</v>
      </c>
      <c r="E21" s="352">
        <v>0</v>
      </c>
      <c r="F21" s="352">
        <v>0</v>
      </c>
    </row>
    <row r="22" spans="1:6" ht="12.75">
      <c r="A22" s="66" t="s">
        <v>85</v>
      </c>
      <c r="B22" s="300">
        <f t="shared" si="1"/>
        <v>5</v>
      </c>
      <c r="C22" s="179">
        <v>5</v>
      </c>
      <c r="D22" s="352">
        <v>0</v>
      </c>
      <c r="E22" s="352">
        <v>0</v>
      </c>
      <c r="F22" s="352">
        <v>0</v>
      </c>
    </row>
    <row r="23" spans="1:6" ht="12.75">
      <c r="A23" s="66" t="s">
        <v>88</v>
      </c>
      <c r="B23" s="300">
        <f t="shared" si="1"/>
        <v>127</v>
      </c>
      <c r="C23" s="306">
        <v>65</v>
      </c>
      <c r="D23" s="306">
        <v>42</v>
      </c>
      <c r="E23" s="306">
        <v>1</v>
      </c>
      <c r="F23" s="306">
        <v>19</v>
      </c>
    </row>
    <row r="24" spans="1:6" ht="12.75">
      <c r="A24" s="66" t="s">
        <v>89</v>
      </c>
      <c r="B24" s="303">
        <f t="shared" si="1"/>
        <v>833</v>
      </c>
      <c r="C24" s="306">
        <v>153</v>
      </c>
      <c r="D24" s="306">
        <v>373</v>
      </c>
      <c r="E24" s="306">
        <v>96</v>
      </c>
      <c r="F24" s="306">
        <v>211</v>
      </c>
    </row>
    <row r="25" spans="1:6" ht="12.75">
      <c r="A25" s="30" t="s">
        <v>91</v>
      </c>
      <c r="B25" s="303">
        <f t="shared" si="1"/>
        <v>8014</v>
      </c>
      <c r="C25" s="298">
        <v>730</v>
      </c>
      <c r="D25" s="298">
        <v>1324</v>
      </c>
      <c r="E25" s="298">
        <v>5028</v>
      </c>
      <c r="F25" s="298">
        <v>932</v>
      </c>
    </row>
    <row r="26" spans="1:6" ht="12.75">
      <c r="A26" s="61" t="s">
        <v>33</v>
      </c>
      <c r="B26" s="156">
        <f>SUM(C26,D26,E26,F26)</f>
        <v>9021</v>
      </c>
      <c r="C26" s="304">
        <f>SUM(C19:C25)</f>
        <v>995</v>
      </c>
      <c r="D26" s="304">
        <f>SUM(D19:D25)</f>
        <v>1739</v>
      </c>
      <c r="E26" s="304">
        <f>SUM(E19:E25)</f>
        <v>5125</v>
      </c>
      <c r="F26" s="304">
        <f>SUM(F19:F25)</f>
        <v>1162</v>
      </c>
    </row>
    <row r="27" spans="1:6" s="29" customFormat="1" ht="19.5" customHeight="1">
      <c r="A27" s="50"/>
      <c r="B27" s="134" t="s">
        <v>33</v>
      </c>
      <c r="C27" s="134"/>
      <c r="D27" s="134"/>
      <c r="E27" s="134"/>
      <c r="F27" s="134"/>
    </row>
    <row r="28" spans="1:6" ht="12.75">
      <c r="A28" s="30" t="s">
        <v>84</v>
      </c>
      <c r="B28" s="300">
        <f aca="true" t="shared" si="2" ref="B28:F35">SUM(B10+B19)</f>
        <v>67</v>
      </c>
      <c r="C28" s="335">
        <f t="shared" si="2"/>
        <v>67</v>
      </c>
      <c r="D28" s="353">
        <f t="shared" si="2"/>
        <v>0</v>
      </c>
      <c r="E28" s="353">
        <f t="shared" si="2"/>
        <v>0</v>
      </c>
      <c r="F28" s="353">
        <f t="shared" si="2"/>
        <v>0</v>
      </c>
    </row>
    <row r="29" spans="1:6" ht="12.75">
      <c r="A29" s="30" t="s">
        <v>86</v>
      </c>
      <c r="B29" s="300">
        <f t="shared" si="2"/>
        <v>16</v>
      </c>
      <c r="C29" s="299">
        <f t="shared" si="2"/>
        <v>16</v>
      </c>
      <c r="D29" s="353">
        <f aca="true" t="shared" si="3" ref="D29:F31">SUM(D11+D20)</f>
        <v>0</v>
      </c>
      <c r="E29" s="353">
        <f t="shared" si="3"/>
        <v>0</v>
      </c>
      <c r="F29" s="353">
        <f t="shared" si="3"/>
        <v>0</v>
      </c>
    </row>
    <row r="30" spans="1:6" ht="12.75">
      <c r="A30" s="30" t="s">
        <v>87</v>
      </c>
      <c r="B30" s="300">
        <f t="shared" si="2"/>
        <v>6</v>
      </c>
      <c r="C30" s="299">
        <f t="shared" si="2"/>
        <v>6</v>
      </c>
      <c r="D30" s="353">
        <f t="shared" si="3"/>
        <v>0</v>
      </c>
      <c r="E30" s="353">
        <f t="shared" si="3"/>
        <v>0</v>
      </c>
      <c r="F30" s="353">
        <f t="shared" si="3"/>
        <v>0</v>
      </c>
    </row>
    <row r="31" spans="1:6" ht="12.75">
      <c r="A31" s="30" t="s">
        <v>85</v>
      </c>
      <c r="B31" s="300">
        <f t="shared" si="2"/>
        <v>12</v>
      </c>
      <c r="C31" s="179">
        <f t="shared" si="2"/>
        <v>12</v>
      </c>
      <c r="D31" s="353">
        <f t="shared" si="3"/>
        <v>0</v>
      </c>
      <c r="E31" s="353">
        <f t="shared" si="3"/>
        <v>0</v>
      </c>
      <c r="F31" s="353">
        <f t="shared" si="3"/>
        <v>0</v>
      </c>
    </row>
    <row r="32" spans="1:6" ht="12.75">
      <c r="A32" s="30" t="s">
        <v>88</v>
      </c>
      <c r="B32" s="300">
        <f t="shared" si="2"/>
        <v>405</v>
      </c>
      <c r="C32" s="335">
        <f t="shared" si="2"/>
        <v>251</v>
      </c>
      <c r="D32" s="335">
        <f t="shared" si="2"/>
        <v>99</v>
      </c>
      <c r="E32" s="335">
        <f t="shared" si="2"/>
        <v>1</v>
      </c>
      <c r="F32" s="335">
        <f t="shared" si="2"/>
        <v>54</v>
      </c>
    </row>
    <row r="33" spans="1:6" ht="12.75">
      <c r="A33" s="30" t="s">
        <v>89</v>
      </c>
      <c r="B33" s="303">
        <f t="shared" si="2"/>
        <v>2418</v>
      </c>
      <c r="C33" s="335">
        <f t="shared" si="2"/>
        <v>640</v>
      </c>
      <c r="D33" s="335">
        <f t="shared" si="2"/>
        <v>1032</v>
      </c>
      <c r="E33" s="335">
        <f t="shared" si="2"/>
        <v>137</v>
      </c>
      <c r="F33" s="335">
        <f t="shared" si="2"/>
        <v>609</v>
      </c>
    </row>
    <row r="34" spans="1:6" ht="12.75">
      <c r="A34" s="30" t="s">
        <v>91</v>
      </c>
      <c r="B34" s="303">
        <f t="shared" si="2"/>
        <v>14136</v>
      </c>
      <c r="C34" s="298">
        <f t="shared" si="2"/>
        <v>1223</v>
      </c>
      <c r="D34" s="298">
        <f t="shared" si="2"/>
        <v>4935</v>
      </c>
      <c r="E34" s="298">
        <f t="shared" si="2"/>
        <v>6405</v>
      </c>
      <c r="F34" s="298">
        <f t="shared" si="2"/>
        <v>1573</v>
      </c>
    </row>
    <row r="35" spans="1:6" s="24" customFormat="1" ht="12.75">
      <c r="A35" s="62" t="s">
        <v>33</v>
      </c>
      <c r="B35" s="156">
        <f t="shared" si="2"/>
        <v>17060</v>
      </c>
      <c r="C35" s="304">
        <f t="shared" si="2"/>
        <v>2215</v>
      </c>
      <c r="D35" s="304">
        <f t="shared" si="2"/>
        <v>6066</v>
      </c>
      <c r="E35" s="304">
        <f t="shared" si="2"/>
        <v>6543</v>
      </c>
      <c r="F35" s="304">
        <f t="shared" si="2"/>
        <v>2236</v>
      </c>
    </row>
    <row r="36" spans="2:6" ht="12.75">
      <c r="B36" s="65"/>
      <c r="C36" s="65"/>
      <c r="D36" s="65"/>
      <c r="E36" s="65"/>
      <c r="F36" s="65"/>
    </row>
    <row r="37" spans="2:6" ht="12.75">
      <c r="B37" s="65"/>
      <c r="D37" s="141"/>
      <c r="E37" s="65"/>
      <c r="F37" s="65"/>
    </row>
    <row r="38" ht="12.75">
      <c r="C38" s="141"/>
    </row>
  </sheetData>
  <sheetProtection/>
  <mergeCells count="2">
    <mergeCell ref="A3:F3"/>
    <mergeCell ref="C5:F5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L1" sqref="L1"/>
    </sheetView>
  </sheetViews>
  <sheetFormatPr defaultColWidth="11.421875" defaultRowHeight="12.75"/>
  <cols>
    <col min="1" max="1" width="13.28125" style="0" customWidth="1"/>
    <col min="2" max="2" width="12.00390625" style="0" customWidth="1"/>
    <col min="3" max="3" width="10.00390625" style="0" customWidth="1"/>
    <col min="4" max="4" width="10.00390625" style="0" bestFit="1" customWidth="1"/>
    <col min="5" max="5" width="9.7109375" style="0" customWidth="1"/>
    <col min="6" max="6" width="10.8515625" style="0" bestFit="1" customWidth="1"/>
  </cols>
  <sheetData>
    <row r="1" spans="1:6" s="28" customFormat="1" ht="12.75">
      <c r="A1" s="122" t="s">
        <v>202</v>
      </c>
      <c r="B1" s="122"/>
      <c r="C1" s="122"/>
      <c r="D1" s="122"/>
      <c r="E1" s="122"/>
      <c r="F1" s="122"/>
    </row>
    <row r="2" spans="1:6" s="28" customFormat="1" ht="12.75">
      <c r="A2" s="49"/>
      <c r="B2" s="49"/>
      <c r="C2" s="49"/>
      <c r="D2" s="49"/>
      <c r="E2" s="49"/>
      <c r="F2" s="49"/>
    </row>
    <row r="3" spans="1:6" ht="12.75">
      <c r="A3" s="374" t="s">
        <v>34</v>
      </c>
      <c r="B3" s="374"/>
      <c r="C3" s="374"/>
      <c r="D3" s="374"/>
      <c r="E3" s="374"/>
      <c r="F3" s="374"/>
    </row>
    <row r="4" spans="1:4" ht="12.75">
      <c r="A4" s="23"/>
      <c r="B4" s="23"/>
      <c r="C4" s="23"/>
      <c r="D4" s="23"/>
    </row>
    <row r="5" spans="1:6" ht="12.75">
      <c r="A5" s="45" t="s">
        <v>56</v>
      </c>
      <c r="B5" s="13"/>
      <c r="C5" s="417" t="s">
        <v>14</v>
      </c>
      <c r="D5" s="383"/>
      <c r="E5" s="383"/>
      <c r="F5" s="418"/>
    </row>
    <row r="6" spans="1:6" ht="12.75">
      <c r="A6" s="2" t="s">
        <v>82</v>
      </c>
      <c r="B6" s="8" t="s">
        <v>8</v>
      </c>
      <c r="C6" s="18" t="s">
        <v>61</v>
      </c>
      <c r="D6" s="18" t="s">
        <v>95</v>
      </c>
      <c r="E6" s="14" t="s">
        <v>62</v>
      </c>
      <c r="F6" s="45" t="s">
        <v>63</v>
      </c>
    </row>
    <row r="7" spans="1:6" ht="12.75">
      <c r="A7" s="2" t="s">
        <v>83</v>
      </c>
      <c r="B7" s="8" t="s">
        <v>13</v>
      </c>
      <c r="C7" s="3"/>
      <c r="D7" s="3"/>
      <c r="E7" s="48"/>
      <c r="F7" s="4"/>
    </row>
    <row r="8" spans="1:10" ht="12.75">
      <c r="A8" s="12"/>
      <c r="B8" s="19"/>
      <c r="C8" s="19"/>
      <c r="D8" s="19"/>
      <c r="E8" s="21"/>
      <c r="F8" s="5"/>
      <c r="G8" s="4"/>
      <c r="H8" s="4"/>
      <c r="I8" s="4"/>
      <c r="J8" s="4"/>
    </row>
    <row r="9" spans="1:10" s="29" customFormat="1" ht="19.5" customHeight="1">
      <c r="A9" s="50"/>
      <c r="B9" s="134" t="s">
        <v>90</v>
      </c>
      <c r="C9" s="134"/>
      <c r="D9" s="134"/>
      <c r="E9" s="134"/>
      <c r="F9" s="134"/>
      <c r="G9" s="37"/>
      <c r="H9" s="37"/>
      <c r="I9" s="37"/>
      <c r="J9" s="37"/>
    </row>
    <row r="10" spans="1:6" ht="12.75">
      <c r="A10" s="30" t="s">
        <v>84</v>
      </c>
      <c r="B10" s="303">
        <f>SUM(C10:F10)</f>
        <v>51</v>
      </c>
      <c r="C10" s="308">
        <v>51</v>
      </c>
      <c r="D10" s="352">
        <v>0</v>
      </c>
      <c r="E10" s="352">
        <v>0</v>
      </c>
      <c r="F10" s="352">
        <v>0</v>
      </c>
    </row>
    <row r="11" spans="1:7" ht="12.75">
      <c r="A11" s="66" t="s">
        <v>86</v>
      </c>
      <c r="B11" s="303">
        <f>SUM(C11:F11)</f>
        <v>2</v>
      </c>
      <c r="C11" s="309">
        <v>2</v>
      </c>
      <c r="D11" s="352">
        <v>0</v>
      </c>
      <c r="E11" s="352">
        <v>0</v>
      </c>
      <c r="F11" s="352">
        <v>0</v>
      </c>
      <c r="G11" s="301">
        <v>0</v>
      </c>
    </row>
    <row r="12" spans="1:6" ht="12.75">
      <c r="A12" s="66" t="s">
        <v>87</v>
      </c>
      <c r="B12" s="303">
        <f aca="true" t="shared" si="0" ref="B12:B17">SUM(C12:F12)</f>
        <v>4</v>
      </c>
      <c r="C12" s="299">
        <v>4</v>
      </c>
      <c r="D12" s="352">
        <v>0</v>
      </c>
      <c r="E12" s="352">
        <v>0</v>
      </c>
      <c r="F12" s="352">
        <v>0</v>
      </c>
    </row>
    <row r="13" spans="1:6" ht="12.75">
      <c r="A13" s="66" t="s">
        <v>85</v>
      </c>
      <c r="B13" s="303">
        <f t="shared" si="0"/>
        <v>40</v>
      </c>
      <c r="C13" s="298">
        <v>40</v>
      </c>
      <c r="D13" s="352">
        <v>0</v>
      </c>
      <c r="E13" s="352">
        <v>0</v>
      </c>
      <c r="F13" s="352">
        <v>0</v>
      </c>
    </row>
    <row r="14" spans="1:6" ht="12.75">
      <c r="A14" s="66" t="s">
        <v>88</v>
      </c>
      <c r="B14" s="303">
        <f t="shared" si="0"/>
        <v>439</v>
      </c>
      <c r="C14" s="310">
        <v>293</v>
      </c>
      <c r="D14" s="310">
        <v>100</v>
      </c>
      <c r="E14" s="352">
        <v>0</v>
      </c>
      <c r="F14" s="310">
        <v>46</v>
      </c>
    </row>
    <row r="15" spans="1:6" ht="12" customHeight="1">
      <c r="A15" s="66" t="s">
        <v>89</v>
      </c>
      <c r="B15" s="303">
        <f t="shared" si="0"/>
        <v>2564</v>
      </c>
      <c r="C15" s="298">
        <v>602</v>
      </c>
      <c r="D15" s="298">
        <v>1320</v>
      </c>
      <c r="E15" s="298">
        <v>90</v>
      </c>
      <c r="F15" s="298">
        <v>552</v>
      </c>
    </row>
    <row r="16" spans="1:6" ht="12.75">
      <c r="A16" s="66" t="s">
        <v>91</v>
      </c>
      <c r="B16" s="303">
        <f t="shared" si="0"/>
        <v>11725</v>
      </c>
      <c r="C16" s="298">
        <v>755</v>
      </c>
      <c r="D16" s="298">
        <v>7198</v>
      </c>
      <c r="E16" s="298">
        <v>2827</v>
      </c>
      <c r="F16" s="298">
        <v>945</v>
      </c>
    </row>
    <row r="17" spans="1:6" ht="12.75">
      <c r="A17" s="67" t="s">
        <v>33</v>
      </c>
      <c r="B17" s="307">
        <f t="shared" si="0"/>
        <v>14825</v>
      </c>
      <c r="C17" s="304">
        <f>SUM(C10:C16)</f>
        <v>1747</v>
      </c>
      <c r="D17" s="304">
        <f>SUM(D10:D16)</f>
        <v>8618</v>
      </c>
      <c r="E17" s="304">
        <f>SUM(E10:E16)</f>
        <v>2917</v>
      </c>
      <c r="F17" s="304">
        <f>SUM(F10:F16)</f>
        <v>1543</v>
      </c>
    </row>
    <row r="18" spans="1:10" s="29" customFormat="1" ht="19.5" customHeight="1">
      <c r="A18" s="50"/>
      <c r="B18" s="134" t="s">
        <v>92</v>
      </c>
      <c r="C18" s="134"/>
      <c r="D18" s="134"/>
      <c r="E18" s="134"/>
      <c r="F18" s="134"/>
      <c r="G18" s="37"/>
      <c r="H18" s="37"/>
      <c r="I18" s="37"/>
      <c r="J18" s="37"/>
    </row>
    <row r="19" spans="1:6" s="29" customFormat="1" ht="12.75">
      <c r="A19" s="68" t="s">
        <v>84</v>
      </c>
      <c r="B19" s="300">
        <f>SUM(C19:F19)</f>
        <v>34</v>
      </c>
      <c r="C19" s="305">
        <v>34</v>
      </c>
      <c r="D19" s="352">
        <v>0</v>
      </c>
      <c r="E19" s="352">
        <v>0</v>
      </c>
      <c r="F19" s="352">
        <v>0</v>
      </c>
    </row>
    <row r="20" spans="1:6" ht="12.75">
      <c r="A20" s="66" t="s">
        <v>86</v>
      </c>
      <c r="B20" s="300">
        <f aca="true" t="shared" si="1" ref="B20:B25">SUM(C20:F20)</f>
        <v>10</v>
      </c>
      <c r="C20" s="299">
        <v>10</v>
      </c>
      <c r="D20" s="352">
        <v>0</v>
      </c>
      <c r="E20" s="352">
        <v>0</v>
      </c>
      <c r="F20" s="352">
        <v>0</v>
      </c>
    </row>
    <row r="21" spans="1:6" ht="12.75">
      <c r="A21" s="66" t="s">
        <v>87</v>
      </c>
      <c r="B21" s="300">
        <f t="shared" si="1"/>
        <v>4</v>
      </c>
      <c r="C21" s="299">
        <v>4</v>
      </c>
      <c r="D21" s="352">
        <v>0</v>
      </c>
      <c r="E21" s="352">
        <v>0</v>
      </c>
      <c r="F21" s="352">
        <v>0</v>
      </c>
    </row>
    <row r="22" spans="1:6" ht="12.75">
      <c r="A22" s="66" t="s">
        <v>85</v>
      </c>
      <c r="B22" s="300">
        <f t="shared" si="1"/>
        <v>20</v>
      </c>
      <c r="C22" s="179">
        <v>20</v>
      </c>
      <c r="D22" s="352">
        <v>0</v>
      </c>
      <c r="E22" s="352">
        <v>0</v>
      </c>
      <c r="F22" s="352">
        <v>0</v>
      </c>
    </row>
    <row r="23" spans="1:6" ht="12.75">
      <c r="A23" s="66" t="s">
        <v>88</v>
      </c>
      <c r="B23" s="300">
        <f t="shared" si="1"/>
        <v>217</v>
      </c>
      <c r="C23" s="311">
        <v>91</v>
      </c>
      <c r="D23" s="311">
        <v>94</v>
      </c>
      <c r="E23" s="311">
        <v>3</v>
      </c>
      <c r="F23" s="311">
        <v>29</v>
      </c>
    </row>
    <row r="24" spans="1:6" ht="12.75">
      <c r="A24" s="66" t="s">
        <v>89</v>
      </c>
      <c r="B24" s="303">
        <f t="shared" si="1"/>
        <v>1527</v>
      </c>
      <c r="C24" s="312">
        <v>170</v>
      </c>
      <c r="D24" s="312">
        <v>855</v>
      </c>
      <c r="E24" s="312">
        <v>178</v>
      </c>
      <c r="F24" s="312">
        <v>324</v>
      </c>
    </row>
    <row r="25" spans="1:6" ht="12.75">
      <c r="A25" s="30" t="s">
        <v>91</v>
      </c>
      <c r="B25" s="303">
        <f t="shared" si="1"/>
        <v>14564</v>
      </c>
      <c r="C25" s="298">
        <v>1033</v>
      </c>
      <c r="D25" s="298">
        <v>2716</v>
      </c>
      <c r="E25" s="298">
        <v>9751</v>
      </c>
      <c r="F25" s="298">
        <v>1064</v>
      </c>
    </row>
    <row r="26" spans="1:6" ht="12.75">
      <c r="A26" s="61" t="s">
        <v>33</v>
      </c>
      <c r="B26" s="156">
        <f>SUM(C26,D26,E26,F26)</f>
        <v>16376</v>
      </c>
      <c r="C26" s="304">
        <f>SUM(C19:C25)</f>
        <v>1362</v>
      </c>
      <c r="D26" s="304">
        <f>SUM(D19:D25)</f>
        <v>3665</v>
      </c>
      <c r="E26" s="304">
        <f>SUM(E19:E25)</f>
        <v>9932</v>
      </c>
      <c r="F26" s="304">
        <f>SUM(F19:F25)</f>
        <v>1417</v>
      </c>
    </row>
    <row r="27" spans="1:10" s="29" customFormat="1" ht="19.5" customHeight="1">
      <c r="A27" s="50"/>
      <c r="B27" s="134" t="s">
        <v>33</v>
      </c>
      <c r="C27" s="134"/>
      <c r="D27" s="134"/>
      <c r="E27" s="134"/>
      <c r="F27" s="134"/>
      <c r="G27" s="37"/>
      <c r="H27" s="37"/>
      <c r="I27" s="37"/>
      <c r="J27" s="37"/>
    </row>
    <row r="28" spans="1:6" ht="12.75">
      <c r="A28" s="30" t="s">
        <v>84</v>
      </c>
      <c r="B28" s="300">
        <f aca="true" t="shared" si="2" ref="B28:F35">SUM(B10+B19)</f>
        <v>85</v>
      </c>
      <c r="C28" s="335">
        <f t="shared" si="2"/>
        <v>85</v>
      </c>
      <c r="D28" s="353">
        <f t="shared" si="2"/>
        <v>0</v>
      </c>
      <c r="E28" s="353">
        <f t="shared" si="2"/>
        <v>0</v>
      </c>
      <c r="F28" s="353">
        <f t="shared" si="2"/>
        <v>0</v>
      </c>
    </row>
    <row r="29" spans="1:6" ht="12.75">
      <c r="A29" s="30" t="s">
        <v>86</v>
      </c>
      <c r="B29" s="300">
        <f t="shared" si="2"/>
        <v>12</v>
      </c>
      <c r="C29" s="299">
        <f t="shared" si="2"/>
        <v>12</v>
      </c>
      <c r="D29" s="352">
        <f t="shared" si="2"/>
        <v>0</v>
      </c>
      <c r="E29" s="352">
        <f t="shared" si="2"/>
        <v>0</v>
      </c>
      <c r="F29" s="352">
        <f t="shared" si="2"/>
        <v>0</v>
      </c>
    </row>
    <row r="30" spans="1:6" ht="12.75">
      <c r="A30" s="30" t="s">
        <v>87</v>
      </c>
      <c r="B30" s="300">
        <f t="shared" si="2"/>
        <v>8</v>
      </c>
      <c r="C30" s="299">
        <f t="shared" si="2"/>
        <v>8</v>
      </c>
      <c r="D30" s="352">
        <f t="shared" si="2"/>
        <v>0</v>
      </c>
      <c r="E30" s="352">
        <f t="shared" si="2"/>
        <v>0</v>
      </c>
      <c r="F30" s="352">
        <f t="shared" si="2"/>
        <v>0</v>
      </c>
    </row>
    <row r="31" spans="1:6" ht="12.75">
      <c r="A31" s="30" t="s">
        <v>85</v>
      </c>
      <c r="B31" s="300">
        <f t="shared" si="2"/>
        <v>60</v>
      </c>
      <c r="C31" s="179">
        <f t="shared" si="2"/>
        <v>60</v>
      </c>
      <c r="D31" s="354">
        <f t="shared" si="2"/>
        <v>0</v>
      </c>
      <c r="E31" s="354">
        <f t="shared" si="2"/>
        <v>0</v>
      </c>
      <c r="F31" s="354">
        <f t="shared" si="2"/>
        <v>0</v>
      </c>
    </row>
    <row r="32" spans="1:6" ht="12.75">
      <c r="A32" s="30" t="s">
        <v>88</v>
      </c>
      <c r="B32" s="300">
        <f t="shared" si="2"/>
        <v>656</v>
      </c>
      <c r="C32" s="335">
        <f t="shared" si="2"/>
        <v>384</v>
      </c>
      <c r="D32" s="335">
        <f aca="true" t="shared" si="3" ref="D32:F35">SUM(D14+D23)</f>
        <v>194</v>
      </c>
      <c r="E32" s="335">
        <f t="shared" si="3"/>
        <v>3</v>
      </c>
      <c r="F32" s="335">
        <f t="shared" si="3"/>
        <v>75</v>
      </c>
    </row>
    <row r="33" spans="1:6" ht="12.75">
      <c r="A33" s="30" t="s">
        <v>89</v>
      </c>
      <c r="B33" s="303">
        <f t="shared" si="2"/>
        <v>4091</v>
      </c>
      <c r="C33" s="335">
        <f t="shared" si="2"/>
        <v>772</v>
      </c>
      <c r="D33" s="335">
        <f t="shared" si="3"/>
        <v>2175</v>
      </c>
      <c r="E33" s="335">
        <f t="shared" si="3"/>
        <v>268</v>
      </c>
      <c r="F33" s="335">
        <f t="shared" si="3"/>
        <v>876</v>
      </c>
    </row>
    <row r="34" spans="1:6" ht="12.75">
      <c r="A34" s="30" t="s">
        <v>91</v>
      </c>
      <c r="B34" s="303">
        <f t="shared" si="2"/>
        <v>26289</v>
      </c>
      <c r="C34" s="298">
        <f t="shared" si="2"/>
        <v>1788</v>
      </c>
      <c r="D34" s="298">
        <f t="shared" si="3"/>
        <v>9914</v>
      </c>
      <c r="E34" s="298">
        <f t="shared" si="3"/>
        <v>12578</v>
      </c>
      <c r="F34" s="298">
        <f t="shared" si="3"/>
        <v>2009</v>
      </c>
    </row>
    <row r="35" spans="1:7" ht="12.75">
      <c r="A35" s="61" t="s">
        <v>33</v>
      </c>
      <c r="B35" s="156">
        <f t="shared" si="2"/>
        <v>31201</v>
      </c>
      <c r="C35" s="304">
        <f t="shared" si="2"/>
        <v>3109</v>
      </c>
      <c r="D35" s="304">
        <f t="shared" si="3"/>
        <v>12283</v>
      </c>
      <c r="E35" s="304">
        <f t="shared" si="3"/>
        <v>12849</v>
      </c>
      <c r="F35" s="304">
        <f t="shared" si="3"/>
        <v>2960</v>
      </c>
      <c r="G35" s="1"/>
    </row>
    <row r="36" spans="2:6" ht="12.75">
      <c r="B36" s="156"/>
      <c r="C36" s="156"/>
      <c r="D36" s="156"/>
      <c r="E36" s="156"/>
      <c r="F36" s="156"/>
    </row>
    <row r="37" spans="2:6" ht="12.75">
      <c r="B37" s="302"/>
      <c r="C37" s="302"/>
      <c r="D37" s="302"/>
      <c r="E37" s="302"/>
      <c r="F37" s="302"/>
    </row>
    <row r="38" ht="12.75">
      <c r="C38" s="141"/>
    </row>
  </sheetData>
  <sheetProtection/>
  <mergeCells count="2">
    <mergeCell ref="A3:F3"/>
    <mergeCell ref="C5:F5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  <ignoredErrors>
    <ignoredError sqref="B1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X54"/>
  <sheetViews>
    <sheetView workbookViewId="0" topLeftCell="A1">
      <selection activeCell="L1" sqref="L1"/>
    </sheetView>
  </sheetViews>
  <sheetFormatPr defaultColWidth="11.421875" defaultRowHeight="12.75"/>
  <cols>
    <col min="1" max="1" width="13.28125" style="0" customWidth="1"/>
    <col min="2" max="2" width="11.28125" style="0" customWidth="1"/>
    <col min="3" max="3" width="11.7109375" style="0" customWidth="1"/>
    <col min="4" max="4" width="11.8515625" style="0" customWidth="1"/>
    <col min="5" max="5" width="11.7109375" style="0" customWidth="1"/>
    <col min="6" max="6" width="10.28125" style="0" customWidth="1"/>
    <col min="7" max="7" width="14.28125" style="0" customWidth="1"/>
    <col min="8" max="9" width="5.7109375" style="0" customWidth="1"/>
  </cols>
  <sheetData>
    <row r="1" spans="1:6" s="28" customFormat="1" ht="12.75">
      <c r="A1" s="25" t="s">
        <v>203</v>
      </c>
      <c r="B1" s="25"/>
      <c r="C1" s="25"/>
      <c r="D1" s="25"/>
      <c r="E1" s="25"/>
      <c r="F1" s="51"/>
    </row>
    <row r="3" spans="1:24" ht="12.75">
      <c r="A3" s="45"/>
      <c r="B3" s="417" t="s">
        <v>26</v>
      </c>
      <c r="C3" s="418"/>
      <c r="D3" s="417" t="s">
        <v>34</v>
      </c>
      <c r="E3" s="418"/>
      <c r="F3" s="419" t="s">
        <v>96</v>
      </c>
      <c r="G3" s="420"/>
      <c r="H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>
      <c r="A4" s="22"/>
      <c r="B4" s="375" t="s">
        <v>103</v>
      </c>
      <c r="C4" s="377"/>
      <c r="D4" s="377"/>
      <c r="E4" s="377"/>
      <c r="F4" s="421"/>
      <c r="G4" s="4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.75">
      <c r="A5" s="4"/>
      <c r="B5" s="27"/>
      <c r="C5" s="27"/>
      <c r="D5" s="27"/>
      <c r="E5" s="27"/>
      <c r="F5" s="27"/>
      <c r="G5" s="2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7" ht="12.75">
      <c r="A6" s="22" t="s">
        <v>93</v>
      </c>
      <c r="B6" s="27"/>
      <c r="C6" s="46" t="s">
        <v>183</v>
      </c>
      <c r="D6" s="27"/>
      <c r="E6" s="46" t="s">
        <v>183</v>
      </c>
      <c r="F6" s="27"/>
      <c r="G6" s="46" t="s">
        <v>183</v>
      </c>
    </row>
    <row r="7" spans="1:7" ht="12.75">
      <c r="A7" s="4"/>
      <c r="B7" s="8" t="s">
        <v>0</v>
      </c>
      <c r="C7" s="8" t="s">
        <v>35</v>
      </c>
      <c r="D7" s="8" t="s">
        <v>0</v>
      </c>
      <c r="E7" s="8" t="s">
        <v>35</v>
      </c>
      <c r="F7" s="8" t="s">
        <v>0</v>
      </c>
      <c r="G7" s="8" t="s">
        <v>35</v>
      </c>
    </row>
    <row r="8" spans="1:7" ht="14.25">
      <c r="A8" s="36"/>
      <c r="B8" s="3"/>
      <c r="C8" s="8" t="s">
        <v>97</v>
      </c>
      <c r="D8" s="3"/>
      <c r="E8" s="8" t="s">
        <v>97</v>
      </c>
      <c r="F8" s="3"/>
      <c r="G8" s="8" t="s">
        <v>97</v>
      </c>
    </row>
    <row r="9" spans="1:7" ht="12.75">
      <c r="A9" s="39"/>
      <c r="B9" s="19"/>
      <c r="C9" s="19"/>
      <c r="D9" s="19"/>
      <c r="E9" s="19"/>
      <c r="F9" s="19"/>
      <c r="G9" s="19"/>
    </row>
    <row r="10" spans="1:7" ht="24.75" customHeight="1">
      <c r="A10" s="237">
        <v>1976</v>
      </c>
      <c r="B10" s="182">
        <v>219</v>
      </c>
      <c r="C10" s="82">
        <v>16.10175722373355</v>
      </c>
      <c r="D10" s="182">
        <v>404</v>
      </c>
      <c r="E10" s="82">
        <v>16.3</v>
      </c>
      <c r="F10" s="281">
        <v>10506</v>
      </c>
      <c r="G10" s="82">
        <v>17.4</v>
      </c>
    </row>
    <row r="11" spans="1:7" ht="12.75">
      <c r="A11" s="237">
        <v>77</v>
      </c>
      <c r="B11" s="182">
        <v>195</v>
      </c>
      <c r="C11" s="82">
        <v>15.015015015015015</v>
      </c>
      <c r="D11" s="182">
        <v>315</v>
      </c>
      <c r="E11" s="82">
        <v>13.3</v>
      </c>
      <c r="F11" s="281">
        <v>9022</v>
      </c>
      <c r="G11" s="82">
        <v>15.4</v>
      </c>
    </row>
    <row r="12" spans="1:7" ht="12.75">
      <c r="A12" s="238">
        <v>78</v>
      </c>
      <c r="B12" s="182">
        <v>200</v>
      </c>
      <c r="C12" s="82">
        <v>15.852885225110969</v>
      </c>
      <c r="D12" s="182">
        <v>340</v>
      </c>
      <c r="E12" s="82">
        <v>14.6</v>
      </c>
      <c r="F12" s="281">
        <v>8482</v>
      </c>
      <c r="G12" s="82">
        <v>14.7</v>
      </c>
    </row>
    <row r="13" spans="1:7" ht="12.75">
      <c r="A13" s="238">
        <v>79</v>
      </c>
      <c r="B13" s="182">
        <v>153</v>
      </c>
      <c r="C13" s="82">
        <v>12.026410941675838</v>
      </c>
      <c r="D13" s="182">
        <v>296</v>
      </c>
      <c r="E13" s="82">
        <v>12.9</v>
      </c>
      <c r="F13" s="281">
        <v>7855</v>
      </c>
      <c r="G13" s="82">
        <v>13.6</v>
      </c>
    </row>
    <row r="14" spans="1:7" ht="25.5" customHeight="1">
      <c r="A14" s="237">
        <v>1980</v>
      </c>
      <c r="B14" s="182">
        <v>154</v>
      </c>
      <c r="C14" s="82">
        <v>11.340206185567009</v>
      </c>
      <c r="D14" s="182">
        <v>281</v>
      </c>
      <c r="E14" s="82">
        <v>11.5</v>
      </c>
      <c r="F14" s="281">
        <v>7821</v>
      </c>
      <c r="G14" s="82">
        <v>12.7</v>
      </c>
    </row>
    <row r="15" spans="1:7" ht="12.75">
      <c r="A15" s="237">
        <v>81</v>
      </c>
      <c r="B15" s="182">
        <v>137</v>
      </c>
      <c r="C15" s="239">
        <v>10.152660441677781</v>
      </c>
      <c r="D15" s="182">
        <v>278</v>
      </c>
      <c r="E15" s="239">
        <v>11.3</v>
      </c>
      <c r="F15" s="281">
        <v>7257</v>
      </c>
      <c r="G15" s="239">
        <v>11.6</v>
      </c>
    </row>
    <row r="16" spans="1:7" ht="12.75">
      <c r="A16" s="237">
        <v>82</v>
      </c>
      <c r="B16" s="182">
        <v>151</v>
      </c>
      <c r="C16" s="239">
        <v>11.385914643341879</v>
      </c>
      <c r="D16" s="182">
        <v>253</v>
      </c>
      <c r="E16" s="239">
        <v>10.3</v>
      </c>
      <c r="F16" s="281">
        <v>6782</v>
      </c>
      <c r="G16" s="239">
        <v>10.9</v>
      </c>
    </row>
    <row r="17" spans="1:7" ht="12.75">
      <c r="A17" s="237">
        <v>83</v>
      </c>
      <c r="B17" s="182">
        <v>146</v>
      </c>
      <c r="C17" s="82">
        <v>11.390232485567171</v>
      </c>
      <c r="D17" s="182">
        <v>231</v>
      </c>
      <c r="E17" s="82">
        <v>9.8</v>
      </c>
      <c r="F17" s="281">
        <v>6099</v>
      </c>
      <c r="G17" s="82">
        <v>10.3</v>
      </c>
    </row>
    <row r="18" spans="1:7" ht="12.75">
      <c r="A18" s="237">
        <v>84</v>
      </c>
      <c r="B18" s="182">
        <v>103</v>
      </c>
      <c r="C18" s="239">
        <v>8.301765132586443</v>
      </c>
      <c r="D18" s="182">
        <v>212</v>
      </c>
      <c r="E18" s="239">
        <v>9.2</v>
      </c>
      <c r="F18" s="281">
        <v>5633</v>
      </c>
      <c r="G18" s="239">
        <v>9.6</v>
      </c>
    </row>
    <row r="19" spans="1:7" ht="25.5" customHeight="1">
      <c r="A19" s="237">
        <v>1985</v>
      </c>
      <c r="B19" s="182">
        <v>121</v>
      </c>
      <c r="C19" s="82">
        <v>9.519313980017309</v>
      </c>
      <c r="D19" s="182">
        <v>192</v>
      </c>
      <c r="E19" s="82">
        <v>8.3</v>
      </c>
      <c r="F19" s="281">
        <v>5244</v>
      </c>
      <c r="G19" s="82">
        <v>8.9</v>
      </c>
    </row>
    <row r="20" spans="1:7" ht="12.75">
      <c r="A20" s="237">
        <v>86</v>
      </c>
      <c r="B20" s="182">
        <v>116</v>
      </c>
      <c r="C20" s="82">
        <v>8.654133094598627</v>
      </c>
      <c r="D20" s="182">
        <v>192</v>
      </c>
      <c r="E20" s="82">
        <v>7.8</v>
      </c>
      <c r="F20" s="281">
        <v>5355</v>
      </c>
      <c r="G20" s="82">
        <v>8.6</v>
      </c>
    </row>
    <row r="21" spans="1:7" ht="12.75">
      <c r="A21" s="237">
        <v>87</v>
      </c>
      <c r="B21" s="182">
        <v>119</v>
      </c>
      <c r="C21" s="82">
        <v>8.345606283750614</v>
      </c>
      <c r="D21" s="182">
        <v>187</v>
      </c>
      <c r="E21" s="82">
        <v>7.2</v>
      </c>
      <c r="F21" s="281">
        <v>5318</v>
      </c>
      <c r="G21" s="82">
        <v>8.3</v>
      </c>
    </row>
    <row r="22" spans="1:7" ht="12.75">
      <c r="A22" s="237">
        <v>88</v>
      </c>
      <c r="B22" s="182">
        <v>118</v>
      </c>
      <c r="C22" s="82">
        <v>7.682791848427632</v>
      </c>
      <c r="D22" s="182">
        <v>185</v>
      </c>
      <c r="E22" s="82">
        <v>6.8</v>
      </c>
      <c r="F22" s="281">
        <v>5080</v>
      </c>
      <c r="G22" s="82">
        <v>7.6</v>
      </c>
    </row>
    <row r="23" spans="1:7" ht="12.75">
      <c r="A23" s="237">
        <v>89</v>
      </c>
      <c r="B23" s="182">
        <v>122</v>
      </c>
      <c r="C23" s="82">
        <v>7.955656993805021</v>
      </c>
      <c r="D23" s="182">
        <v>183</v>
      </c>
      <c r="E23" s="82">
        <v>6.7</v>
      </c>
      <c r="F23" s="281">
        <v>5074</v>
      </c>
      <c r="G23" s="82">
        <v>7.5</v>
      </c>
    </row>
    <row r="24" spans="1:7" ht="26.25" customHeight="1">
      <c r="A24" s="237">
        <v>1990</v>
      </c>
      <c r="B24" s="179">
        <v>102</v>
      </c>
      <c r="C24" s="82">
        <v>6.11034565386689</v>
      </c>
      <c r="D24" s="179">
        <v>197</v>
      </c>
      <c r="E24" s="82">
        <v>6.8</v>
      </c>
      <c r="F24" s="349">
        <v>5076</v>
      </c>
      <c r="G24" s="240">
        <v>7.1</v>
      </c>
    </row>
    <row r="25" spans="1:7" ht="12.75">
      <c r="A25" s="237">
        <v>91</v>
      </c>
      <c r="B25" s="182">
        <v>114</v>
      </c>
      <c r="C25" s="82">
        <v>6.907834939101982</v>
      </c>
      <c r="D25" s="182">
        <v>210</v>
      </c>
      <c r="E25" s="82">
        <v>7.3</v>
      </c>
      <c r="F25" s="281">
        <v>5711</v>
      </c>
      <c r="G25" s="82">
        <v>6.7</v>
      </c>
    </row>
    <row r="26" spans="1:7" ht="12.75">
      <c r="A26" s="237">
        <v>92</v>
      </c>
      <c r="B26" s="182">
        <v>107</v>
      </c>
      <c r="C26" s="82">
        <v>6.4860277626235066</v>
      </c>
      <c r="D26" s="182">
        <v>164</v>
      </c>
      <c r="E26" s="82">
        <v>5.7</v>
      </c>
      <c r="F26" s="281">
        <v>4992</v>
      </c>
      <c r="G26" s="82">
        <v>6.1</v>
      </c>
    </row>
    <row r="27" spans="1:7" ht="12.75">
      <c r="A27" s="241">
        <v>93</v>
      </c>
      <c r="B27" s="182">
        <v>117</v>
      </c>
      <c r="C27" s="82">
        <v>7.196899797010519</v>
      </c>
      <c r="D27" s="182">
        <v>145</v>
      </c>
      <c r="E27" s="82">
        <v>5.1</v>
      </c>
      <c r="F27" s="281">
        <v>4665</v>
      </c>
      <c r="G27" s="82">
        <v>5.9</v>
      </c>
    </row>
    <row r="28" spans="1:7" ht="12.75">
      <c r="A28" s="241">
        <v>94</v>
      </c>
      <c r="B28" s="182">
        <v>86</v>
      </c>
      <c r="C28" s="82">
        <v>5.3083143015863214</v>
      </c>
      <c r="D28" s="182">
        <v>139</v>
      </c>
      <c r="E28" s="82">
        <v>5</v>
      </c>
      <c r="F28" s="281">
        <v>4309</v>
      </c>
      <c r="G28" s="82">
        <v>5.6</v>
      </c>
    </row>
    <row r="29" spans="1:7" ht="25.5" customHeight="1">
      <c r="A29" s="241">
        <v>1995</v>
      </c>
      <c r="B29" s="182">
        <v>77</v>
      </c>
      <c r="C29" s="82">
        <v>4.851310483870968</v>
      </c>
      <c r="D29" s="182">
        <v>126</v>
      </c>
      <c r="E29" s="82">
        <v>4.6</v>
      </c>
      <c r="F29" s="281">
        <v>4053</v>
      </c>
      <c r="G29" s="82">
        <v>5.3</v>
      </c>
    </row>
    <row r="30" spans="1:7" ht="12.75">
      <c r="A30" s="241">
        <v>96</v>
      </c>
      <c r="B30" s="182">
        <v>103</v>
      </c>
      <c r="C30" s="82">
        <v>6.207062793780885</v>
      </c>
      <c r="D30" s="182">
        <v>141</v>
      </c>
      <c r="E30" s="82">
        <v>4.9</v>
      </c>
      <c r="F30" s="281">
        <v>3962</v>
      </c>
      <c r="G30" s="82">
        <v>5</v>
      </c>
    </row>
    <row r="31" spans="1:7" ht="12.75">
      <c r="A31" s="241">
        <v>97</v>
      </c>
      <c r="B31" s="179">
        <v>99</v>
      </c>
      <c r="C31" s="239">
        <v>5.833824395992929</v>
      </c>
      <c r="D31" s="179">
        <v>141</v>
      </c>
      <c r="E31" s="239">
        <v>4.9</v>
      </c>
      <c r="F31" s="349" t="s">
        <v>99</v>
      </c>
      <c r="G31" s="239">
        <v>4.9</v>
      </c>
    </row>
    <row r="32" spans="1:7" ht="12.75">
      <c r="A32" s="241">
        <v>98</v>
      </c>
      <c r="B32" s="182">
        <v>68</v>
      </c>
      <c r="C32" s="239">
        <v>4.188481675392671</v>
      </c>
      <c r="D32" s="182">
        <v>127</v>
      </c>
      <c r="E32" s="239">
        <v>4.6</v>
      </c>
      <c r="F32" s="281">
        <v>3666</v>
      </c>
      <c r="G32" s="239">
        <v>4.7</v>
      </c>
    </row>
    <row r="33" spans="1:7" ht="12.75">
      <c r="A33" s="241">
        <v>99</v>
      </c>
      <c r="B33" s="182">
        <v>73</v>
      </c>
      <c r="C33" s="239">
        <v>4.552825246351503</v>
      </c>
      <c r="D33" s="182">
        <v>98</v>
      </c>
      <c r="E33" s="239">
        <v>3.6</v>
      </c>
      <c r="F33" s="281">
        <v>3496</v>
      </c>
      <c r="G33" s="239">
        <v>4.5</v>
      </c>
    </row>
    <row r="34" spans="1:7" ht="24" customHeight="1">
      <c r="A34" s="241">
        <v>2000</v>
      </c>
      <c r="B34" s="182">
        <v>72</v>
      </c>
      <c r="C34" s="82">
        <v>4.455721269880562</v>
      </c>
      <c r="D34" s="182">
        <v>113</v>
      </c>
      <c r="E34" s="82">
        <v>4.2</v>
      </c>
      <c r="F34" s="281">
        <v>3362</v>
      </c>
      <c r="G34" s="82">
        <v>4.4</v>
      </c>
    </row>
    <row r="35" spans="1:7" ht="12.75">
      <c r="A35" s="71">
        <v>1</v>
      </c>
      <c r="B35" s="182">
        <v>65</v>
      </c>
      <c r="C35" s="82">
        <v>4.117572532623845</v>
      </c>
      <c r="D35" s="182">
        <v>121</v>
      </c>
      <c r="E35" s="82">
        <v>4.7</v>
      </c>
      <c r="F35" s="281">
        <v>3163</v>
      </c>
      <c r="G35" s="82">
        <v>4.3</v>
      </c>
    </row>
    <row r="36" spans="1:7" ht="12.75">
      <c r="A36" s="71">
        <v>2</v>
      </c>
      <c r="B36" s="182">
        <v>55</v>
      </c>
      <c r="C36" s="239">
        <v>3.5016234799770802</v>
      </c>
      <c r="D36" s="182">
        <v>107</v>
      </c>
      <c r="E36" s="239">
        <v>4.3</v>
      </c>
      <c r="F36" s="281">
        <v>3036</v>
      </c>
      <c r="G36" s="239">
        <v>4.2</v>
      </c>
    </row>
    <row r="37" spans="1:7" ht="12.75">
      <c r="A37" s="71">
        <v>3</v>
      </c>
      <c r="B37" s="179">
        <v>57</v>
      </c>
      <c r="C37" s="82">
        <v>3.581301834631817</v>
      </c>
      <c r="D37" s="179">
        <v>97</v>
      </c>
      <c r="E37" s="82">
        <v>4</v>
      </c>
      <c r="F37" s="349">
        <v>2991</v>
      </c>
      <c r="G37" s="240">
        <v>4.3</v>
      </c>
    </row>
    <row r="38" spans="1:7" ht="12.75">
      <c r="A38" s="71">
        <v>4</v>
      </c>
      <c r="B38" s="182">
        <v>63</v>
      </c>
      <c r="C38" s="82">
        <v>3.91231447556356</v>
      </c>
      <c r="D38" s="182">
        <v>99</v>
      </c>
      <c r="E38" s="82">
        <v>4.10958904109589</v>
      </c>
      <c r="F38" s="281">
        <v>2918</v>
      </c>
      <c r="G38" s="82">
        <v>4.1</v>
      </c>
    </row>
    <row r="39" spans="1:7" ht="25.5" customHeight="1">
      <c r="A39" s="241">
        <v>2005</v>
      </c>
      <c r="B39" s="182">
        <v>74</v>
      </c>
      <c r="C39" s="82">
        <v>4.573830273811732</v>
      </c>
      <c r="D39" s="182">
        <v>96</v>
      </c>
      <c r="E39" s="82">
        <v>4.169018977721804</v>
      </c>
      <c r="F39" s="281">
        <v>2696</v>
      </c>
      <c r="G39" s="82">
        <v>3.9312039312039313</v>
      </c>
    </row>
    <row r="40" spans="1:7" ht="12.75">
      <c r="A40" s="71">
        <v>6</v>
      </c>
      <c r="B40" s="182">
        <v>56</v>
      </c>
      <c r="C40" s="239">
        <v>3.5016234799770802</v>
      </c>
      <c r="D40" s="182">
        <v>72</v>
      </c>
      <c r="E40" s="82">
        <v>3.173763554615181</v>
      </c>
      <c r="F40" s="281">
        <v>2579</v>
      </c>
      <c r="G40" s="82">
        <v>3.8</v>
      </c>
    </row>
    <row r="41" spans="1:7" ht="12.75">
      <c r="A41" s="71">
        <v>7</v>
      </c>
      <c r="B41" s="182">
        <v>57</v>
      </c>
      <c r="C41" s="239">
        <v>3.407664255395469</v>
      </c>
      <c r="D41" s="182">
        <v>95</v>
      </c>
      <c r="E41" s="82">
        <v>4.137450459474761</v>
      </c>
      <c r="F41" s="281">
        <v>2656</v>
      </c>
      <c r="G41" s="82">
        <v>3.9</v>
      </c>
    </row>
    <row r="42" spans="1:7" ht="12.75">
      <c r="A42" s="71">
        <v>8</v>
      </c>
      <c r="B42" s="182">
        <v>49</v>
      </c>
      <c r="C42" s="239">
        <v>2.9251984956122024</v>
      </c>
      <c r="D42" s="182">
        <v>73</v>
      </c>
      <c r="E42" s="82">
        <v>3.218978745921157</v>
      </c>
      <c r="F42" s="281">
        <v>2414</v>
      </c>
      <c r="G42" s="82">
        <v>3.5</v>
      </c>
    </row>
    <row r="43" spans="1:7" ht="12.75">
      <c r="A43" s="71">
        <v>9</v>
      </c>
      <c r="B43" s="242">
        <v>63</v>
      </c>
      <c r="C43" s="243">
        <v>3.7546933667083855</v>
      </c>
      <c r="D43" s="242">
        <v>62</v>
      </c>
      <c r="E43" s="243">
        <v>2.8280800985266614</v>
      </c>
      <c r="F43" s="315">
        <v>2334</v>
      </c>
      <c r="G43" s="244">
        <v>3.5</v>
      </c>
    </row>
    <row r="44" spans="1:7" ht="25.5" customHeight="1">
      <c r="A44" s="71">
        <v>2010</v>
      </c>
      <c r="B44" s="79">
        <f>SUM('Tab. 3.1.1 HHuSH'!G17)</f>
        <v>67</v>
      </c>
      <c r="C44" s="239">
        <f>SUM(B44/'Tab. 3.1.1 HHuSH'!C17)*1000</f>
        <v>3.8556712896357253</v>
      </c>
      <c r="D44" s="183">
        <f>SUM('Tab. 3.1.1 HHuSH'!G42)</f>
        <v>85</v>
      </c>
      <c r="E44" s="82">
        <f>SUM(D44/'Tab. 3.1.1 HHuSH'!C42)*1000</f>
        <v>3.764726725130658</v>
      </c>
      <c r="F44" s="315">
        <v>2322</v>
      </c>
      <c r="G44" s="244">
        <v>3.4</v>
      </c>
    </row>
    <row r="45" spans="1:7" ht="12.75">
      <c r="A45" s="135"/>
      <c r="B45" s="79"/>
      <c r="C45" s="70"/>
      <c r="E45" s="69"/>
      <c r="F45" s="57"/>
      <c r="G45" s="82"/>
    </row>
    <row r="46" spans="1:7" ht="14.25">
      <c r="A46" s="40" t="s">
        <v>94</v>
      </c>
      <c r="B46" s="4"/>
      <c r="C46" s="4"/>
      <c r="D46" s="4"/>
      <c r="E46" s="4"/>
      <c r="F46" s="57"/>
      <c r="G46" s="4"/>
    </row>
    <row r="47" ht="12.75">
      <c r="F47" s="57"/>
    </row>
    <row r="48" ht="12.75">
      <c r="F48" s="57"/>
    </row>
    <row r="49" ht="12.75">
      <c r="F49" s="57"/>
    </row>
    <row r="50" spans="5:6" ht="12.75">
      <c r="E50" s="58"/>
      <c r="F50" s="57"/>
    </row>
    <row r="51" ht="12.75">
      <c r="F51" s="57"/>
    </row>
    <row r="52" ht="12.75">
      <c r="F52" s="57"/>
    </row>
    <row r="54" ht="12.75">
      <c r="F54" s="57"/>
    </row>
  </sheetData>
  <sheetProtection/>
  <mergeCells count="4">
    <mergeCell ref="F3:G3"/>
    <mergeCell ref="B4:G4"/>
    <mergeCell ref="B3:C3"/>
    <mergeCell ref="D3:E3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L1" sqref="L1"/>
    </sheetView>
  </sheetViews>
  <sheetFormatPr defaultColWidth="11.421875" defaultRowHeight="12.75"/>
  <cols>
    <col min="1" max="1" width="11.00390625" style="0" customWidth="1"/>
    <col min="2" max="2" width="15.00390625" style="0" customWidth="1"/>
    <col min="3" max="3" width="11.7109375" style="0" customWidth="1"/>
    <col min="4" max="4" width="13.00390625" style="0" customWidth="1"/>
    <col min="5" max="5" width="11.28125" style="0" customWidth="1"/>
    <col min="6" max="6" width="11.00390625" style="0" customWidth="1"/>
    <col min="7" max="7" width="13.421875" style="138" customWidth="1"/>
  </cols>
  <sheetData>
    <row r="1" spans="1:7" s="28" customFormat="1" ht="12.75">
      <c r="A1" s="122" t="s">
        <v>204</v>
      </c>
      <c r="B1" s="122"/>
      <c r="C1" s="122"/>
      <c r="D1" s="122"/>
      <c r="E1" s="142"/>
      <c r="F1" s="122"/>
      <c r="G1" s="136"/>
    </row>
    <row r="2" spans="1:7" s="28" customFormat="1" ht="12.75">
      <c r="A2" s="122" t="s">
        <v>170</v>
      </c>
      <c r="B2" s="122"/>
      <c r="C2" s="122"/>
      <c r="D2" s="122"/>
      <c r="E2" s="122"/>
      <c r="F2" s="122"/>
      <c r="G2" s="136"/>
    </row>
    <row r="3" spans="1:7" s="28" customFormat="1" ht="12.75">
      <c r="A3" s="49"/>
      <c r="B3" s="49"/>
      <c r="C3" s="49"/>
      <c r="D3" s="49"/>
      <c r="E3" s="49"/>
      <c r="F3" s="49"/>
      <c r="G3" s="137"/>
    </row>
    <row r="4" spans="1:7" ht="12.75">
      <c r="A4" s="374" t="s">
        <v>26</v>
      </c>
      <c r="B4" s="374"/>
      <c r="C4" s="374"/>
      <c r="D4" s="374"/>
      <c r="E4" s="374"/>
      <c r="F4" s="374"/>
      <c r="G4" s="374"/>
    </row>
    <row r="5" spans="1:4" ht="12.75">
      <c r="A5" s="23"/>
      <c r="B5" s="23"/>
      <c r="C5" s="23"/>
      <c r="D5" s="23"/>
    </row>
    <row r="6" spans="1:8" ht="22.5" customHeight="1">
      <c r="A6" s="387" t="s">
        <v>93</v>
      </c>
      <c r="B6" s="390" t="s">
        <v>6</v>
      </c>
      <c r="C6" s="423" t="s">
        <v>104</v>
      </c>
      <c r="D6" s="424"/>
      <c r="E6" s="390" t="s">
        <v>18</v>
      </c>
      <c r="F6" s="390" t="s">
        <v>8</v>
      </c>
      <c r="G6" s="395" t="s">
        <v>193</v>
      </c>
      <c r="H6" s="72"/>
    </row>
    <row r="7" spans="1:8" ht="12.75" customHeight="1">
      <c r="A7" s="389" t="s">
        <v>93</v>
      </c>
      <c r="B7" s="391" t="s">
        <v>0</v>
      </c>
      <c r="C7" s="390" t="s">
        <v>13</v>
      </c>
      <c r="D7" s="422" t="s">
        <v>102</v>
      </c>
      <c r="E7" s="391" t="s">
        <v>0</v>
      </c>
      <c r="F7" s="391"/>
      <c r="G7" s="396" t="s">
        <v>0</v>
      </c>
      <c r="H7" s="72"/>
    </row>
    <row r="8" spans="1:8" ht="27" customHeight="1">
      <c r="A8" s="388"/>
      <c r="B8" s="392"/>
      <c r="C8" s="392"/>
      <c r="D8" s="392" t="s">
        <v>0</v>
      </c>
      <c r="E8" s="392"/>
      <c r="F8" s="392"/>
      <c r="G8" s="397"/>
      <c r="H8" s="72"/>
    </row>
    <row r="9" spans="1:7" s="183" customFormat="1" ht="24.75" customHeight="1">
      <c r="A9" s="183">
        <v>1976</v>
      </c>
      <c r="B9" s="313">
        <v>9724</v>
      </c>
      <c r="C9" s="313">
        <v>13601</v>
      </c>
      <c r="D9" s="313">
        <v>1360</v>
      </c>
      <c r="E9" s="313">
        <v>83</v>
      </c>
      <c r="F9" s="313">
        <v>25300</v>
      </c>
      <c r="G9" s="313">
        <f>SUM(C9-F9)</f>
        <v>-11699</v>
      </c>
    </row>
    <row r="10" spans="1:7" s="183" customFormat="1" ht="12.75">
      <c r="A10" s="183">
        <v>77</v>
      </c>
      <c r="B10" s="313">
        <v>9401</v>
      </c>
      <c r="C10" s="313">
        <v>12987</v>
      </c>
      <c r="D10" s="313">
        <v>1340</v>
      </c>
      <c r="E10" s="313">
        <v>70</v>
      </c>
      <c r="F10" s="313">
        <v>24294</v>
      </c>
      <c r="G10" s="313">
        <f aca="true" t="shared" si="0" ref="G10:G43">SUM(C10-F10)</f>
        <v>-11307</v>
      </c>
    </row>
    <row r="11" spans="1:7" s="183" customFormat="1" ht="12.75">
      <c r="A11" s="183">
        <v>78</v>
      </c>
      <c r="B11" s="313">
        <v>7966</v>
      </c>
      <c r="C11" s="313">
        <v>12616</v>
      </c>
      <c r="D11" s="313">
        <v>1432</v>
      </c>
      <c r="E11" s="313">
        <v>83</v>
      </c>
      <c r="F11" s="313">
        <v>24072</v>
      </c>
      <c r="G11" s="313">
        <f t="shared" si="0"/>
        <v>-11456</v>
      </c>
    </row>
    <row r="12" spans="1:7" s="183" customFormat="1" ht="12.75">
      <c r="A12" s="183">
        <v>79</v>
      </c>
      <c r="B12" s="313">
        <v>8296</v>
      </c>
      <c r="C12" s="313">
        <v>12722</v>
      </c>
      <c r="D12" s="313">
        <v>1621</v>
      </c>
      <c r="E12" s="313">
        <v>62</v>
      </c>
      <c r="F12" s="313">
        <v>23760</v>
      </c>
      <c r="G12" s="313">
        <f t="shared" si="0"/>
        <v>-11038</v>
      </c>
    </row>
    <row r="13" spans="1:7" s="183" customFormat="1" ht="25.5" customHeight="1">
      <c r="A13" s="183">
        <v>1980</v>
      </c>
      <c r="B13" s="313">
        <v>8930</v>
      </c>
      <c r="C13" s="313">
        <v>13580</v>
      </c>
      <c r="D13" s="313">
        <v>1870</v>
      </c>
      <c r="E13" s="313">
        <v>67</v>
      </c>
      <c r="F13" s="313">
        <v>23726</v>
      </c>
      <c r="G13" s="313">
        <f t="shared" si="0"/>
        <v>-10146</v>
      </c>
    </row>
    <row r="14" spans="1:7" s="183" customFormat="1" ht="12.75">
      <c r="A14" s="183">
        <v>81</v>
      </c>
      <c r="B14" s="313">
        <v>9042</v>
      </c>
      <c r="C14" s="313">
        <v>13494</v>
      </c>
      <c r="D14" s="313">
        <v>1980</v>
      </c>
      <c r="E14" s="313">
        <v>59</v>
      </c>
      <c r="F14" s="313">
        <v>23746</v>
      </c>
      <c r="G14" s="313">
        <f t="shared" si="0"/>
        <v>-10252</v>
      </c>
    </row>
    <row r="15" spans="1:7" s="183" customFormat="1" ht="12.75">
      <c r="A15" s="201">
        <v>82</v>
      </c>
      <c r="B15" s="313">
        <v>8991</v>
      </c>
      <c r="C15" s="313">
        <v>13262</v>
      </c>
      <c r="D15" s="313">
        <v>2115</v>
      </c>
      <c r="E15" s="313">
        <v>53</v>
      </c>
      <c r="F15" s="313">
        <v>23761</v>
      </c>
      <c r="G15" s="313">
        <f t="shared" si="0"/>
        <v>-10499</v>
      </c>
    </row>
    <row r="16" spans="1:7" s="183" customFormat="1" ht="12.75">
      <c r="A16" s="201">
        <v>83</v>
      </c>
      <c r="B16" s="313">
        <v>9198</v>
      </c>
      <c r="C16" s="313">
        <v>12818</v>
      </c>
      <c r="D16" s="313">
        <v>2137</v>
      </c>
      <c r="E16" s="313">
        <v>55</v>
      </c>
      <c r="F16" s="313">
        <v>22537</v>
      </c>
      <c r="G16" s="313">
        <f t="shared" si="0"/>
        <v>-9719</v>
      </c>
    </row>
    <row r="17" spans="1:7" s="183" customFormat="1" ht="12.75">
      <c r="A17" s="201">
        <v>84</v>
      </c>
      <c r="B17" s="313">
        <v>8885</v>
      </c>
      <c r="C17" s="313">
        <v>12407</v>
      </c>
      <c r="D17" s="313">
        <v>2171</v>
      </c>
      <c r="E17" s="313">
        <v>50</v>
      </c>
      <c r="F17" s="313">
        <v>22021</v>
      </c>
      <c r="G17" s="313">
        <f t="shared" si="0"/>
        <v>-9614</v>
      </c>
    </row>
    <row r="18" spans="1:7" s="183" customFormat="1" ht="24" customHeight="1">
      <c r="A18" s="26">
        <v>1985</v>
      </c>
      <c r="B18" s="313">
        <v>8768</v>
      </c>
      <c r="C18" s="313">
        <v>12711</v>
      </c>
      <c r="D18" s="313">
        <v>2253</v>
      </c>
      <c r="E18" s="313">
        <v>64</v>
      </c>
      <c r="F18" s="313">
        <v>22266</v>
      </c>
      <c r="G18" s="313">
        <f t="shared" si="0"/>
        <v>-9555</v>
      </c>
    </row>
    <row r="19" spans="1:7" s="183" customFormat="1" ht="12.75">
      <c r="A19" s="26">
        <v>86</v>
      </c>
      <c r="B19" s="313">
        <v>9180</v>
      </c>
      <c r="C19" s="313">
        <v>13404</v>
      </c>
      <c r="D19" s="313">
        <v>2544</v>
      </c>
      <c r="E19" s="313">
        <v>54</v>
      </c>
      <c r="F19" s="313">
        <v>21973</v>
      </c>
      <c r="G19" s="313">
        <f t="shared" si="0"/>
        <v>-8569</v>
      </c>
    </row>
    <row r="20" spans="1:7" s="183" customFormat="1" ht="12.75">
      <c r="A20" s="26">
        <v>87</v>
      </c>
      <c r="B20" s="313">
        <v>9565</v>
      </c>
      <c r="C20" s="313">
        <v>14259</v>
      </c>
      <c r="D20" s="313">
        <v>2756</v>
      </c>
      <c r="E20" s="313">
        <v>54</v>
      </c>
      <c r="F20" s="313">
        <v>21516</v>
      </c>
      <c r="G20" s="313">
        <f t="shared" si="0"/>
        <v>-7257</v>
      </c>
    </row>
    <row r="21" spans="1:7" s="183" customFormat="1" ht="12.75">
      <c r="A21" s="26">
        <v>88</v>
      </c>
      <c r="B21" s="313">
        <v>9787</v>
      </c>
      <c r="C21" s="313">
        <v>15359</v>
      </c>
      <c r="D21" s="313">
        <v>3055</v>
      </c>
      <c r="E21" s="313">
        <v>58</v>
      </c>
      <c r="F21" s="313">
        <v>21186</v>
      </c>
      <c r="G21" s="313">
        <f t="shared" si="0"/>
        <v>-5827</v>
      </c>
    </row>
    <row r="22" spans="1:7" s="183" customFormat="1" ht="12.75" customHeight="1">
      <c r="A22" s="26">
        <v>89</v>
      </c>
      <c r="B22" s="313">
        <v>9484</v>
      </c>
      <c r="C22" s="313">
        <v>15335</v>
      </c>
      <c r="D22" s="313">
        <v>3127</v>
      </c>
      <c r="E22" s="313">
        <v>36</v>
      </c>
      <c r="F22" s="313">
        <v>21241</v>
      </c>
      <c r="G22" s="313">
        <f t="shared" si="0"/>
        <v>-5906</v>
      </c>
    </row>
    <row r="23" spans="1:7" s="183" customFormat="1" ht="25.5" customHeight="1">
      <c r="A23" s="183">
        <v>1990</v>
      </c>
      <c r="B23" s="313">
        <v>9938</v>
      </c>
      <c r="C23" s="313">
        <v>16693</v>
      </c>
      <c r="D23" s="313">
        <v>3223</v>
      </c>
      <c r="E23" s="313">
        <v>61</v>
      </c>
      <c r="F23" s="313">
        <v>21199</v>
      </c>
      <c r="G23" s="313">
        <f t="shared" si="0"/>
        <v>-4506</v>
      </c>
    </row>
    <row r="24" spans="1:7" s="183" customFormat="1" ht="12.75">
      <c r="A24" s="183">
        <v>91</v>
      </c>
      <c r="B24" s="313">
        <v>9241</v>
      </c>
      <c r="C24" s="313">
        <v>16503</v>
      </c>
      <c r="D24" s="313">
        <v>3400</v>
      </c>
      <c r="E24" s="313">
        <v>47</v>
      </c>
      <c r="F24" s="313">
        <v>21434</v>
      </c>
      <c r="G24" s="313">
        <f t="shared" si="0"/>
        <v>-4931</v>
      </c>
    </row>
    <row r="25" spans="1:7" s="183" customFormat="1" ht="12.75">
      <c r="A25" s="183">
        <v>92</v>
      </c>
      <c r="B25" s="313">
        <v>9006</v>
      </c>
      <c r="C25" s="313">
        <v>16497</v>
      </c>
      <c r="D25" s="313">
        <v>3507</v>
      </c>
      <c r="E25" s="313">
        <v>47</v>
      </c>
      <c r="F25" s="313">
        <v>20444</v>
      </c>
      <c r="G25" s="313">
        <f t="shared" si="0"/>
        <v>-3947</v>
      </c>
    </row>
    <row r="26" spans="1:7" s="183" customFormat="1" ht="12.75">
      <c r="A26" s="183">
        <v>93</v>
      </c>
      <c r="B26" s="313">
        <v>8572</v>
      </c>
      <c r="C26" s="313">
        <v>16257</v>
      </c>
      <c r="D26" s="313">
        <v>3485</v>
      </c>
      <c r="E26" s="313">
        <v>57</v>
      </c>
      <c r="F26" s="313">
        <v>20703</v>
      </c>
      <c r="G26" s="313">
        <f t="shared" si="0"/>
        <v>-4446</v>
      </c>
    </row>
    <row r="27" spans="1:7" s="183" customFormat="1" ht="12.75">
      <c r="A27" s="183">
        <v>94</v>
      </c>
      <c r="B27" s="313">
        <v>8537</v>
      </c>
      <c r="C27" s="313">
        <v>16201</v>
      </c>
      <c r="D27" s="313">
        <v>3579</v>
      </c>
      <c r="E27" s="313">
        <v>79</v>
      </c>
      <c r="F27" s="313">
        <v>20241</v>
      </c>
      <c r="G27" s="313">
        <f t="shared" si="0"/>
        <v>-4040</v>
      </c>
    </row>
    <row r="28" spans="1:7" s="183" customFormat="1" ht="26.25" customHeight="1">
      <c r="A28" s="183">
        <v>1995</v>
      </c>
      <c r="B28" s="313">
        <v>8242</v>
      </c>
      <c r="C28" s="313">
        <v>15872</v>
      </c>
      <c r="D28" s="313">
        <v>3585</v>
      </c>
      <c r="E28" s="313">
        <v>68</v>
      </c>
      <c r="F28" s="313">
        <v>20276</v>
      </c>
      <c r="G28" s="313">
        <f t="shared" si="0"/>
        <v>-4404</v>
      </c>
    </row>
    <row r="29" spans="1:7" s="183" customFormat="1" ht="12.75">
      <c r="A29" s="183">
        <v>96</v>
      </c>
      <c r="B29" s="313">
        <v>7886</v>
      </c>
      <c r="C29" s="313">
        <v>16594</v>
      </c>
      <c r="D29" s="313">
        <v>3800</v>
      </c>
      <c r="E29" s="313">
        <v>73</v>
      </c>
      <c r="F29" s="313">
        <v>20196</v>
      </c>
      <c r="G29" s="313">
        <f t="shared" si="0"/>
        <v>-3602</v>
      </c>
    </row>
    <row r="30" spans="1:7" s="183" customFormat="1" ht="12.75">
      <c r="A30" s="183">
        <v>97</v>
      </c>
      <c r="B30" s="313">
        <v>7800</v>
      </c>
      <c r="C30" s="313">
        <v>16970</v>
      </c>
      <c r="D30" s="313">
        <v>3990</v>
      </c>
      <c r="E30" s="313">
        <v>88</v>
      </c>
      <c r="F30" s="313">
        <v>19328</v>
      </c>
      <c r="G30" s="313">
        <f t="shared" si="0"/>
        <v>-2358</v>
      </c>
    </row>
    <row r="31" spans="1:7" s="183" customFormat="1" ht="12.75">
      <c r="A31" s="183">
        <v>98</v>
      </c>
      <c r="B31" s="313">
        <v>7994</v>
      </c>
      <c r="C31" s="313">
        <v>16235</v>
      </c>
      <c r="D31" s="313">
        <v>4011</v>
      </c>
      <c r="E31" s="313">
        <v>67</v>
      </c>
      <c r="F31" s="313">
        <v>19228</v>
      </c>
      <c r="G31" s="313">
        <f t="shared" si="0"/>
        <v>-2993</v>
      </c>
    </row>
    <row r="32" spans="1:7" s="183" customFormat="1" ht="12.75">
      <c r="A32" s="183">
        <v>99</v>
      </c>
      <c r="B32" s="313">
        <v>8298</v>
      </c>
      <c r="C32" s="313">
        <v>16034</v>
      </c>
      <c r="D32" s="313">
        <v>4277</v>
      </c>
      <c r="E32" s="313">
        <v>69</v>
      </c>
      <c r="F32" s="313">
        <v>18561</v>
      </c>
      <c r="G32" s="313">
        <f t="shared" si="0"/>
        <v>-2527</v>
      </c>
    </row>
    <row r="33" spans="1:7" s="183" customFormat="1" ht="24.75" customHeight="1">
      <c r="A33" s="183">
        <v>2000</v>
      </c>
      <c r="B33" s="313">
        <v>7865</v>
      </c>
      <c r="C33" s="313">
        <v>16159</v>
      </c>
      <c r="D33" s="313">
        <v>4540</v>
      </c>
      <c r="E33" s="313">
        <v>78</v>
      </c>
      <c r="F33" s="313">
        <v>18210</v>
      </c>
      <c r="G33" s="313">
        <f t="shared" si="0"/>
        <v>-2051</v>
      </c>
    </row>
    <row r="34" spans="1:7" s="183" customFormat="1" ht="12.75">
      <c r="A34" s="245">
        <v>1</v>
      </c>
      <c r="B34" s="314">
        <v>7020</v>
      </c>
      <c r="C34" s="313">
        <v>15786</v>
      </c>
      <c r="D34" s="313">
        <v>4593</v>
      </c>
      <c r="E34" s="313">
        <v>77</v>
      </c>
      <c r="F34" s="313">
        <v>17869</v>
      </c>
      <c r="G34" s="313">
        <f t="shared" si="0"/>
        <v>-2083</v>
      </c>
    </row>
    <row r="35" spans="1:7" s="183" customFormat="1" ht="12.75">
      <c r="A35" s="245">
        <v>2</v>
      </c>
      <c r="B35" s="314">
        <v>6999</v>
      </c>
      <c r="C35" s="313">
        <v>15707</v>
      </c>
      <c r="D35" s="313">
        <v>4666</v>
      </c>
      <c r="E35" s="313">
        <v>36</v>
      </c>
      <c r="F35" s="313">
        <v>18424</v>
      </c>
      <c r="G35" s="313">
        <f t="shared" si="0"/>
        <v>-2717</v>
      </c>
    </row>
    <row r="36" spans="1:7" s="183" customFormat="1" ht="12.75">
      <c r="A36" s="246">
        <v>3</v>
      </c>
      <c r="B36" s="313">
        <v>6959</v>
      </c>
      <c r="C36" s="313">
        <v>15916</v>
      </c>
      <c r="D36" s="313">
        <v>4806</v>
      </c>
      <c r="E36" s="313">
        <v>55</v>
      </c>
      <c r="F36" s="313">
        <v>18072</v>
      </c>
      <c r="G36" s="313">
        <f t="shared" si="0"/>
        <v>-2156</v>
      </c>
    </row>
    <row r="37" spans="1:7" s="183" customFormat="1" ht="12.75">
      <c r="A37" s="246">
        <v>4</v>
      </c>
      <c r="B37" s="313">
        <v>6793</v>
      </c>
      <c r="C37" s="313">
        <v>16103</v>
      </c>
      <c r="D37" s="313">
        <v>4853</v>
      </c>
      <c r="E37" s="313">
        <v>40</v>
      </c>
      <c r="F37" s="313">
        <v>17562</v>
      </c>
      <c r="G37" s="313">
        <f t="shared" si="0"/>
        <v>-1459</v>
      </c>
    </row>
    <row r="38" spans="1:7" s="183" customFormat="1" ht="25.5" customHeight="1">
      <c r="A38" s="183">
        <v>2005</v>
      </c>
      <c r="B38" s="281">
        <v>6976</v>
      </c>
      <c r="C38" s="313">
        <v>16179</v>
      </c>
      <c r="D38" s="313">
        <v>5189</v>
      </c>
      <c r="E38" s="313">
        <v>42</v>
      </c>
      <c r="F38" s="313">
        <v>17374</v>
      </c>
      <c r="G38" s="313">
        <f t="shared" si="0"/>
        <v>-1195</v>
      </c>
    </row>
    <row r="39" spans="1:7" s="183" customFormat="1" ht="12.75">
      <c r="A39" s="245">
        <v>6</v>
      </c>
      <c r="B39" s="281">
        <v>6921</v>
      </c>
      <c r="C39" s="313">
        <v>16089</v>
      </c>
      <c r="D39" s="313">
        <v>5552</v>
      </c>
      <c r="E39" s="313">
        <v>54</v>
      </c>
      <c r="F39" s="313">
        <v>17101</v>
      </c>
      <c r="G39" s="313">
        <f t="shared" si="0"/>
        <v>-1012</v>
      </c>
    </row>
    <row r="40" spans="1:7" s="183" customFormat="1" ht="12.75">
      <c r="A40" s="245">
        <v>7</v>
      </c>
      <c r="B40" s="281">
        <v>6661</v>
      </c>
      <c r="C40" s="313">
        <v>16727</v>
      </c>
      <c r="D40" s="313">
        <v>5640</v>
      </c>
      <c r="E40" s="313">
        <v>55</v>
      </c>
      <c r="F40" s="313">
        <v>17036</v>
      </c>
      <c r="G40" s="313">
        <f t="shared" si="0"/>
        <v>-309</v>
      </c>
    </row>
    <row r="41" spans="1:8" s="183" customFormat="1" ht="12.75">
      <c r="A41" s="245">
        <v>8</v>
      </c>
      <c r="B41" s="281">
        <v>6615</v>
      </c>
      <c r="C41" s="313">
        <v>16751</v>
      </c>
      <c r="D41" s="313">
        <v>5888</v>
      </c>
      <c r="E41" s="313">
        <v>62</v>
      </c>
      <c r="F41" s="313">
        <v>17091</v>
      </c>
      <c r="G41" s="313">
        <f t="shared" si="0"/>
        <v>-340</v>
      </c>
      <c r="H41" s="247"/>
    </row>
    <row r="42" spans="1:7" s="183" customFormat="1" ht="12.75">
      <c r="A42" s="245">
        <v>9</v>
      </c>
      <c r="B42" s="315">
        <v>7231</v>
      </c>
      <c r="C42" s="316">
        <v>16779</v>
      </c>
      <c r="D42" s="316">
        <v>5961</v>
      </c>
      <c r="E42" s="316">
        <v>71</v>
      </c>
      <c r="F42" s="316">
        <v>17188</v>
      </c>
      <c r="G42" s="313">
        <f t="shared" si="0"/>
        <v>-409</v>
      </c>
    </row>
    <row r="43" spans="1:7" ht="25.5" customHeight="1">
      <c r="A43">
        <v>2010</v>
      </c>
      <c r="B43" s="285">
        <f>SUM('Tab. 3.1.1 HHuSH'!B17)</f>
        <v>7452</v>
      </c>
      <c r="C43" s="285">
        <f>SUM('Tab. 3.1.1 HHuSH'!C17)</f>
        <v>17377</v>
      </c>
      <c r="D43" s="285">
        <f>SUM('Tab. 3.1.1 HHuSH'!D17)</f>
        <v>6291</v>
      </c>
      <c r="E43" s="285">
        <f>SUM('Tab. 3.1.1 HHuSH'!E17)</f>
        <v>48</v>
      </c>
      <c r="F43" s="285">
        <f>SUM('Tab. 3.1.1 HHuSH'!F17)</f>
        <v>17060</v>
      </c>
      <c r="G43" s="313">
        <f t="shared" si="0"/>
        <v>317</v>
      </c>
    </row>
    <row r="44" ht="12.75">
      <c r="G44" s="180"/>
    </row>
    <row r="45" ht="12.75">
      <c r="G45" s="180"/>
    </row>
    <row r="46" spans="2:9" ht="12.75">
      <c r="B46" s="259"/>
      <c r="C46" s="259"/>
      <c r="D46" s="259"/>
      <c r="E46" s="259"/>
      <c r="F46" s="259"/>
      <c r="G46" s="259"/>
      <c r="H46" s="259"/>
      <c r="I46" s="259"/>
    </row>
    <row r="47" ht="12.75">
      <c r="G47" s="180"/>
    </row>
    <row r="48" ht="12.75">
      <c r="G48" s="180"/>
    </row>
    <row r="49" ht="12.75">
      <c r="G49" s="180"/>
    </row>
    <row r="50" ht="12.75">
      <c r="G50" s="180"/>
    </row>
    <row r="51" ht="12.75">
      <c r="G51" s="180"/>
    </row>
    <row r="52" ht="12.75">
      <c r="G52" s="180"/>
    </row>
  </sheetData>
  <sheetProtection/>
  <mergeCells count="9">
    <mergeCell ref="A4:G4"/>
    <mergeCell ref="D7:D8"/>
    <mergeCell ref="G6:G8"/>
    <mergeCell ref="A6:A8"/>
    <mergeCell ref="B6:B8"/>
    <mergeCell ref="C6:D6"/>
    <mergeCell ref="C7:C8"/>
    <mergeCell ref="E6:E8"/>
    <mergeCell ref="F6:F8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2">
      <selection activeCell="L1" sqref="L1"/>
    </sheetView>
  </sheetViews>
  <sheetFormatPr defaultColWidth="11.421875" defaultRowHeight="12.75"/>
  <cols>
    <col min="2" max="2" width="15.7109375" style="0" customWidth="1"/>
    <col min="4" max="4" width="13.00390625" style="0" customWidth="1"/>
    <col min="7" max="7" width="13.421875" style="0" customWidth="1"/>
  </cols>
  <sheetData>
    <row r="1" spans="1:7" s="28" customFormat="1" ht="12.75">
      <c r="A1" s="122" t="s">
        <v>204</v>
      </c>
      <c r="B1" s="122"/>
      <c r="C1" s="122"/>
      <c r="D1" s="122"/>
      <c r="E1" s="142"/>
      <c r="F1" s="122"/>
      <c r="G1" s="136"/>
    </row>
    <row r="2" spans="1:7" s="28" customFormat="1" ht="12.75">
      <c r="A2" s="122" t="s">
        <v>170</v>
      </c>
      <c r="B2" s="122"/>
      <c r="C2" s="122"/>
      <c r="D2" s="122"/>
      <c r="E2" s="122"/>
      <c r="F2" s="122"/>
      <c r="G2" s="136"/>
    </row>
    <row r="3" spans="1:7" s="28" customFormat="1" ht="12.75">
      <c r="A3" s="49"/>
      <c r="B3" s="49"/>
      <c r="C3" s="49"/>
      <c r="D3" s="49"/>
      <c r="E3" s="49"/>
      <c r="F3" s="49"/>
      <c r="G3" s="137"/>
    </row>
    <row r="4" spans="1:7" ht="12.75">
      <c r="A4" s="374" t="s">
        <v>34</v>
      </c>
      <c r="B4" s="374"/>
      <c r="C4" s="374"/>
      <c r="D4" s="374"/>
      <c r="E4" s="374"/>
      <c r="F4" s="374"/>
      <c r="G4" s="374"/>
    </row>
    <row r="5" spans="1:7" ht="12.75">
      <c r="A5" s="23"/>
      <c r="B5" s="23"/>
      <c r="C5" s="23"/>
      <c r="D5" s="23"/>
      <c r="G5" s="138"/>
    </row>
    <row r="6" spans="1:7" ht="22.5" customHeight="1">
      <c r="A6" s="387" t="s">
        <v>93</v>
      </c>
      <c r="B6" s="390" t="s">
        <v>6</v>
      </c>
      <c r="C6" s="423" t="s">
        <v>104</v>
      </c>
      <c r="D6" s="424"/>
      <c r="E6" s="390" t="s">
        <v>18</v>
      </c>
      <c r="F6" s="390" t="s">
        <v>8</v>
      </c>
      <c r="G6" s="395" t="s">
        <v>193</v>
      </c>
    </row>
    <row r="7" spans="1:7" ht="12.75" customHeight="1">
      <c r="A7" s="389" t="s">
        <v>93</v>
      </c>
      <c r="B7" s="391" t="s">
        <v>0</v>
      </c>
      <c r="C7" s="390" t="s">
        <v>13</v>
      </c>
      <c r="D7" s="422" t="s">
        <v>102</v>
      </c>
      <c r="E7" s="391" t="s">
        <v>0</v>
      </c>
      <c r="F7" s="391"/>
      <c r="G7" s="396" t="s">
        <v>0</v>
      </c>
    </row>
    <row r="8" spans="1:7" ht="27" customHeight="1">
      <c r="A8" s="388"/>
      <c r="B8" s="392"/>
      <c r="C8" s="392"/>
      <c r="D8" s="392" t="s">
        <v>0</v>
      </c>
      <c r="E8" s="392"/>
      <c r="F8" s="392"/>
      <c r="G8" s="397"/>
    </row>
    <row r="9" spans="1:7" s="183" customFormat="1" ht="25.5" customHeight="1">
      <c r="A9" s="183">
        <v>1976</v>
      </c>
      <c r="B9" s="313">
        <v>14495</v>
      </c>
      <c r="C9" s="313">
        <v>24861</v>
      </c>
      <c r="D9" s="313">
        <v>1688</v>
      </c>
      <c r="E9" s="313">
        <v>173</v>
      </c>
      <c r="F9" s="313">
        <v>32185</v>
      </c>
      <c r="G9" s="313">
        <f>SUM(C9-F9)</f>
        <v>-7324</v>
      </c>
    </row>
    <row r="10" spans="1:7" s="183" customFormat="1" ht="12.75" customHeight="1">
      <c r="A10" s="183">
        <v>77</v>
      </c>
      <c r="B10" s="313">
        <v>14316</v>
      </c>
      <c r="C10" s="313">
        <v>23366</v>
      </c>
      <c r="D10" s="313">
        <v>1690</v>
      </c>
      <c r="E10" s="313">
        <v>142</v>
      </c>
      <c r="F10" s="313">
        <v>31068</v>
      </c>
      <c r="G10" s="313">
        <f aca="true" t="shared" si="0" ref="G10:G43">SUM(C10-F10)</f>
        <v>-7702</v>
      </c>
    </row>
    <row r="11" spans="1:7" s="183" customFormat="1" ht="12.75">
      <c r="A11" s="183">
        <v>78</v>
      </c>
      <c r="B11" s="313">
        <v>12579</v>
      </c>
      <c r="C11" s="313">
        <v>23185</v>
      </c>
      <c r="D11" s="313">
        <v>1912</v>
      </c>
      <c r="E11" s="313">
        <v>139</v>
      </c>
      <c r="F11" s="313">
        <v>31257</v>
      </c>
      <c r="G11" s="313">
        <f t="shared" si="0"/>
        <v>-8072</v>
      </c>
    </row>
    <row r="12" spans="1:7" s="183" customFormat="1" ht="12.75">
      <c r="A12" s="183">
        <v>79</v>
      </c>
      <c r="B12" s="313">
        <v>13068</v>
      </c>
      <c r="C12" s="313">
        <v>22810</v>
      </c>
      <c r="D12" s="313">
        <v>1927</v>
      </c>
      <c r="E12" s="313">
        <v>129</v>
      </c>
      <c r="F12" s="313">
        <v>31400</v>
      </c>
      <c r="G12" s="313">
        <f t="shared" si="0"/>
        <v>-8590</v>
      </c>
    </row>
    <row r="13" spans="1:7" s="183" customFormat="1" ht="25.5" customHeight="1">
      <c r="A13" s="183">
        <v>1980</v>
      </c>
      <c r="B13" s="313">
        <v>13460</v>
      </c>
      <c r="C13" s="313">
        <v>24545</v>
      </c>
      <c r="D13" s="313">
        <v>2268</v>
      </c>
      <c r="E13" s="313">
        <v>119</v>
      </c>
      <c r="F13" s="313">
        <v>31278</v>
      </c>
      <c r="G13" s="313">
        <f t="shared" si="0"/>
        <v>-6733</v>
      </c>
    </row>
    <row r="14" spans="1:7" s="183" customFormat="1" ht="12.75">
      <c r="A14" s="183">
        <v>81</v>
      </c>
      <c r="B14" s="313">
        <v>13873</v>
      </c>
      <c r="C14" s="313">
        <v>24650</v>
      </c>
      <c r="D14" s="313">
        <v>2455</v>
      </c>
      <c r="E14" s="313">
        <v>130</v>
      </c>
      <c r="F14" s="313">
        <v>31927</v>
      </c>
      <c r="G14" s="313">
        <f t="shared" si="0"/>
        <v>-7277</v>
      </c>
    </row>
    <row r="15" spans="1:7" s="183" customFormat="1" ht="12.75">
      <c r="A15" s="201">
        <v>82</v>
      </c>
      <c r="B15" s="313">
        <v>14416</v>
      </c>
      <c r="C15" s="313">
        <v>24481</v>
      </c>
      <c r="D15" s="313">
        <v>2575</v>
      </c>
      <c r="E15" s="313">
        <v>112</v>
      </c>
      <c r="F15" s="313">
        <v>31601</v>
      </c>
      <c r="G15" s="313">
        <f t="shared" si="0"/>
        <v>-7120</v>
      </c>
    </row>
    <row r="16" spans="1:7" s="183" customFormat="1" ht="12.75">
      <c r="A16" s="201">
        <v>83</v>
      </c>
      <c r="B16" s="313">
        <v>14840</v>
      </c>
      <c r="C16" s="313">
        <v>23470</v>
      </c>
      <c r="D16" s="313">
        <v>2591</v>
      </c>
      <c r="E16" s="313">
        <v>116</v>
      </c>
      <c r="F16" s="313">
        <v>31017</v>
      </c>
      <c r="G16" s="313">
        <f t="shared" si="0"/>
        <v>-7547</v>
      </c>
    </row>
    <row r="17" spans="1:7" s="183" customFormat="1" ht="12.75">
      <c r="A17" s="201">
        <v>84</v>
      </c>
      <c r="B17" s="313">
        <v>15045</v>
      </c>
      <c r="C17" s="313">
        <v>22958</v>
      </c>
      <c r="D17" s="313">
        <v>2687</v>
      </c>
      <c r="E17" s="313">
        <v>113</v>
      </c>
      <c r="F17" s="313">
        <v>30778</v>
      </c>
      <c r="G17" s="313">
        <f t="shared" si="0"/>
        <v>-7820</v>
      </c>
    </row>
    <row r="18" spans="1:7" s="183" customFormat="1" ht="24" customHeight="1">
      <c r="A18" s="26">
        <v>1985</v>
      </c>
      <c r="B18" s="313">
        <v>15042</v>
      </c>
      <c r="C18" s="313">
        <v>23099</v>
      </c>
      <c r="D18" s="313">
        <v>2865</v>
      </c>
      <c r="E18" s="313">
        <v>96</v>
      </c>
      <c r="F18" s="313">
        <v>31330</v>
      </c>
      <c r="G18" s="313">
        <f t="shared" si="0"/>
        <v>-8231</v>
      </c>
    </row>
    <row r="19" spans="1:7" s="183" customFormat="1" ht="12.75">
      <c r="A19" s="26">
        <v>86</v>
      </c>
      <c r="B19" s="313">
        <v>15631</v>
      </c>
      <c r="C19" s="313">
        <v>24693</v>
      </c>
      <c r="D19" s="313">
        <v>2976</v>
      </c>
      <c r="E19" s="313">
        <v>105</v>
      </c>
      <c r="F19" s="313">
        <v>30979</v>
      </c>
      <c r="G19" s="313">
        <f t="shared" si="0"/>
        <v>-6286</v>
      </c>
    </row>
    <row r="20" spans="1:7" s="183" customFormat="1" ht="12.75">
      <c r="A20" s="26">
        <v>87</v>
      </c>
      <c r="B20" s="313">
        <v>16464</v>
      </c>
      <c r="C20" s="313">
        <v>25956</v>
      </c>
      <c r="D20" s="313">
        <v>3190</v>
      </c>
      <c r="E20" s="313">
        <v>104</v>
      </c>
      <c r="F20" s="313">
        <v>30885</v>
      </c>
      <c r="G20" s="313">
        <f t="shared" si="0"/>
        <v>-4929</v>
      </c>
    </row>
    <row r="21" spans="1:7" s="183" customFormat="1" ht="12.75">
      <c r="A21" s="26">
        <v>88</v>
      </c>
      <c r="B21" s="313">
        <v>17273</v>
      </c>
      <c r="C21" s="313">
        <v>27310</v>
      </c>
      <c r="D21" s="313">
        <v>3559</v>
      </c>
      <c r="E21" s="313">
        <v>109</v>
      </c>
      <c r="F21" s="313">
        <v>30424</v>
      </c>
      <c r="G21" s="313">
        <f t="shared" si="0"/>
        <v>-3114</v>
      </c>
    </row>
    <row r="22" spans="1:7" s="183" customFormat="1" ht="12.75">
      <c r="A22" s="26">
        <v>89</v>
      </c>
      <c r="B22" s="313">
        <v>17238</v>
      </c>
      <c r="C22" s="313">
        <v>27377</v>
      </c>
      <c r="D22" s="313">
        <v>3679</v>
      </c>
      <c r="E22" s="313">
        <v>102</v>
      </c>
      <c r="F22" s="313">
        <v>30546</v>
      </c>
      <c r="G22" s="313">
        <f t="shared" si="0"/>
        <v>-3169</v>
      </c>
    </row>
    <row r="23" spans="1:7" s="183" customFormat="1" ht="25.5" customHeight="1">
      <c r="A23" s="183">
        <v>1990</v>
      </c>
      <c r="B23" s="313">
        <v>18530</v>
      </c>
      <c r="C23" s="313">
        <v>29046</v>
      </c>
      <c r="D23" s="313">
        <v>4084</v>
      </c>
      <c r="E23" s="313">
        <v>94</v>
      </c>
      <c r="F23" s="313">
        <v>31461</v>
      </c>
      <c r="G23" s="313">
        <f t="shared" si="0"/>
        <v>-2415</v>
      </c>
    </row>
    <row r="24" spans="1:7" s="183" customFormat="1" ht="12.75">
      <c r="A24" s="183">
        <v>91</v>
      </c>
      <c r="B24" s="313">
        <v>18258</v>
      </c>
      <c r="C24" s="313">
        <v>28935</v>
      </c>
      <c r="D24" s="313">
        <v>4172</v>
      </c>
      <c r="E24" s="313">
        <v>102</v>
      </c>
      <c r="F24" s="313">
        <v>31202</v>
      </c>
      <c r="G24" s="313">
        <f t="shared" si="0"/>
        <v>-2267</v>
      </c>
    </row>
    <row r="25" spans="1:7" s="183" customFormat="1" ht="12.75">
      <c r="A25" s="183">
        <v>92</v>
      </c>
      <c r="B25" s="313">
        <v>18897</v>
      </c>
      <c r="C25" s="313">
        <v>28757</v>
      </c>
      <c r="D25" s="313">
        <v>4300</v>
      </c>
      <c r="E25" s="313">
        <v>83</v>
      </c>
      <c r="F25" s="313">
        <v>30299</v>
      </c>
      <c r="G25" s="313">
        <f t="shared" si="0"/>
        <v>-1542</v>
      </c>
    </row>
    <row r="26" spans="1:7" s="183" customFormat="1" ht="12.75">
      <c r="A26" s="183">
        <v>93</v>
      </c>
      <c r="B26" s="313">
        <v>18451</v>
      </c>
      <c r="C26" s="313">
        <v>28632</v>
      </c>
      <c r="D26" s="313">
        <v>4331</v>
      </c>
      <c r="E26" s="313">
        <v>88</v>
      </c>
      <c r="F26" s="313">
        <v>31223</v>
      </c>
      <c r="G26" s="313">
        <f t="shared" si="0"/>
        <v>-2591</v>
      </c>
    </row>
    <row r="27" spans="1:7" s="183" customFormat="1" ht="12.75">
      <c r="A27" s="183">
        <v>94</v>
      </c>
      <c r="B27" s="313">
        <v>18295</v>
      </c>
      <c r="C27" s="313">
        <v>27542</v>
      </c>
      <c r="D27" s="313">
        <v>4473</v>
      </c>
      <c r="E27" s="313">
        <v>113</v>
      </c>
      <c r="F27" s="313">
        <v>30766</v>
      </c>
      <c r="G27" s="313">
        <f t="shared" si="0"/>
        <v>-3224</v>
      </c>
    </row>
    <row r="28" spans="1:7" s="183" customFormat="1" ht="26.25" customHeight="1">
      <c r="A28" s="183">
        <v>1995</v>
      </c>
      <c r="B28" s="313">
        <v>17671</v>
      </c>
      <c r="C28" s="313">
        <v>27430</v>
      </c>
      <c r="D28" s="313">
        <v>4687</v>
      </c>
      <c r="E28" s="313">
        <v>136</v>
      </c>
      <c r="F28" s="313">
        <v>31288</v>
      </c>
      <c r="G28" s="313">
        <f t="shared" si="0"/>
        <v>-3858</v>
      </c>
    </row>
    <row r="29" spans="1:7" s="183" customFormat="1" ht="12.75">
      <c r="A29" s="183">
        <v>96</v>
      </c>
      <c r="B29" s="313">
        <v>17832</v>
      </c>
      <c r="C29" s="313">
        <v>28766</v>
      </c>
      <c r="D29" s="313">
        <v>5323</v>
      </c>
      <c r="E29" s="313">
        <v>124</v>
      </c>
      <c r="F29" s="313">
        <v>31314</v>
      </c>
      <c r="G29" s="313">
        <f t="shared" si="0"/>
        <v>-2548</v>
      </c>
    </row>
    <row r="30" spans="1:7" s="183" customFormat="1" ht="12.75">
      <c r="A30" s="183">
        <v>97</v>
      </c>
      <c r="B30" s="313">
        <v>17828</v>
      </c>
      <c r="C30" s="313">
        <v>29080</v>
      </c>
      <c r="D30" s="313">
        <v>5449</v>
      </c>
      <c r="E30" s="313">
        <v>119</v>
      </c>
      <c r="F30" s="313">
        <v>30274</v>
      </c>
      <c r="G30" s="313">
        <f t="shared" si="0"/>
        <v>-1194</v>
      </c>
    </row>
    <row r="31" spans="1:7" s="183" customFormat="1" ht="12.75">
      <c r="A31" s="183">
        <v>98</v>
      </c>
      <c r="B31" s="313">
        <v>17949</v>
      </c>
      <c r="C31" s="313">
        <v>27729</v>
      </c>
      <c r="D31" s="313">
        <v>5786</v>
      </c>
      <c r="E31" s="313">
        <v>111</v>
      </c>
      <c r="F31" s="313">
        <v>30042</v>
      </c>
      <c r="G31" s="313">
        <f t="shared" si="0"/>
        <v>-2313</v>
      </c>
    </row>
    <row r="32" spans="1:7" s="183" customFormat="1" ht="12.75">
      <c r="A32" s="183">
        <v>99</v>
      </c>
      <c r="B32" s="313">
        <v>18396</v>
      </c>
      <c r="C32" s="313">
        <v>27351</v>
      </c>
      <c r="D32" s="313">
        <v>6356</v>
      </c>
      <c r="E32" s="313">
        <v>115</v>
      </c>
      <c r="F32" s="313">
        <v>30110</v>
      </c>
      <c r="G32" s="313">
        <f t="shared" si="0"/>
        <v>-2759</v>
      </c>
    </row>
    <row r="33" spans="1:7" s="183" customFormat="1" ht="24.75" customHeight="1">
      <c r="A33" s="183">
        <v>2000</v>
      </c>
      <c r="B33" s="313">
        <v>17849</v>
      </c>
      <c r="C33" s="313">
        <v>26920</v>
      </c>
      <c r="D33" s="313">
        <v>6780</v>
      </c>
      <c r="E33" s="313">
        <v>114</v>
      </c>
      <c r="F33" s="313">
        <v>29821</v>
      </c>
      <c r="G33" s="313">
        <f t="shared" si="0"/>
        <v>-2901</v>
      </c>
    </row>
    <row r="34" spans="1:7" s="183" customFormat="1" ht="12.75">
      <c r="A34" s="245">
        <v>1</v>
      </c>
      <c r="B34" s="314">
        <v>16773</v>
      </c>
      <c r="C34" s="313">
        <v>25681</v>
      </c>
      <c r="D34" s="313">
        <v>6746</v>
      </c>
      <c r="E34" s="313">
        <v>106</v>
      </c>
      <c r="F34" s="313">
        <v>29667</v>
      </c>
      <c r="G34" s="313">
        <f t="shared" si="0"/>
        <v>-3986</v>
      </c>
    </row>
    <row r="35" spans="1:7" s="183" customFormat="1" ht="12.75">
      <c r="A35" s="245">
        <v>2</v>
      </c>
      <c r="B35" s="314">
        <v>17037</v>
      </c>
      <c r="C35" s="313">
        <v>24915</v>
      </c>
      <c r="D35" s="313">
        <v>6859</v>
      </c>
      <c r="E35" s="313">
        <v>94</v>
      </c>
      <c r="F35" s="313">
        <v>29903</v>
      </c>
      <c r="G35" s="313">
        <f t="shared" si="0"/>
        <v>-4988</v>
      </c>
    </row>
    <row r="36" spans="1:7" s="183" customFormat="1" ht="12.75">
      <c r="A36" s="246">
        <v>3</v>
      </c>
      <c r="B36" s="313">
        <v>16985</v>
      </c>
      <c r="C36" s="313">
        <v>24215</v>
      </c>
      <c r="D36" s="313">
        <v>6772</v>
      </c>
      <c r="E36" s="313">
        <v>96</v>
      </c>
      <c r="F36" s="313">
        <v>30543</v>
      </c>
      <c r="G36" s="313">
        <f t="shared" si="0"/>
        <v>-6328</v>
      </c>
    </row>
    <row r="37" spans="1:7" s="183" customFormat="1" ht="12.75">
      <c r="A37" s="246">
        <v>4</v>
      </c>
      <c r="B37" s="313">
        <v>17514</v>
      </c>
      <c r="C37" s="313">
        <v>24090</v>
      </c>
      <c r="D37" s="313">
        <v>7079</v>
      </c>
      <c r="E37" s="313">
        <v>75</v>
      </c>
      <c r="F37" s="313">
        <v>29829</v>
      </c>
      <c r="G37" s="313">
        <f t="shared" si="0"/>
        <v>-5739</v>
      </c>
    </row>
    <row r="38" spans="1:7" s="183" customFormat="1" ht="25.5" customHeight="1">
      <c r="A38" s="183">
        <v>2005</v>
      </c>
      <c r="B38" s="281">
        <v>17131</v>
      </c>
      <c r="C38" s="313">
        <v>23027</v>
      </c>
      <c r="D38" s="313">
        <v>6857</v>
      </c>
      <c r="E38" s="313">
        <v>80</v>
      </c>
      <c r="F38" s="313">
        <v>29669</v>
      </c>
      <c r="G38" s="313">
        <f t="shared" si="0"/>
        <v>-6642</v>
      </c>
    </row>
    <row r="39" spans="1:7" s="183" customFormat="1" ht="12.75">
      <c r="A39" s="246">
        <v>6</v>
      </c>
      <c r="B39" s="281">
        <v>16263</v>
      </c>
      <c r="C39" s="313">
        <v>22686</v>
      </c>
      <c r="D39" s="313">
        <v>7182</v>
      </c>
      <c r="E39" s="313">
        <v>80</v>
      </c>
      <c r="F39" s="313">
        <v>29815</v>
      </c>
      <c r="G39" s="313">
        <f t="shared" si="0"/>
        <v>-7129</v>
      </c>
    </row>
    <row r="40" spans="1:7" s="183" customFormat="1" ht="12.75">
      <c r="A40" s="246">
        <v>7</v>
      </c>
      <c r="B40" s="281">
        <v>16451</v>
      </c>
      <c r="C40" s="313">
        <v>22961</v>
      </c>
      <c r="D40" s="313">
        <v>7321</v>
      </c>
      <c r="E40" s="313">
        <v>70</v>
      </c>
      <c r="F40" s="313">
        <v>29934</v>
      </c>
      <c r="G40" s="313">
        <f t="shared" si="0"/>
        <v>-6973</v>
      </c>
    </row>
    <row r="41" spans="1:7" s="183" customFormat="1" ht="12.75">
      <c r="A41" s="246">
        <v>8</v>
      </c>
      <c r="B41" s="281">
        <v>16590</v>
      </c>
      <c r="C41" s="313">
        <v>22678</v>
      </c>
      <c r="D41" s="313">
        <v>7655</v>
      </c>
      <c r="E41" s="313">
        <v>83</v>
      </c>
      <c r="F41" s="313">
        <v>30719</v>
      </c>
      <c r="G41" s="313">
        <f t="shared" si="0"/>
        <v>-8041</v>
      </c>
    </row>
    <row r="42" spans="1:7" s="183" customFormat="1" ht="12.75">
      <c r="A42" s="245">
        <v>9</v>
      </c>
      <c r="B42" s="315">
        <v>16345</v>
      </c>
      <c r="C42" s="316">
        <v>21923</v>
      </c>
      <c r="D42" s="316">
        <v>7624</v>
      </c>
      <c r="E42" s="316">
        <v>68</v>
      </c>
      <c r="F42" s="316">
        <v>31014</v>
      </c>
      <c r="G42" s="313">
        <f t="shared" si="0"/>
        <v>-9091</v>
      </c>
    </row>
    <row r="43" spans="1:7" ht="22.5" customHeight="1">
      <c r="A43">
        <v>2010</v>
      </c>
      <c r="B43" s="285">
        <f>SUM('Tab. 3.1.1 HHuSH'!B42)</f>
        <v>16456</v>
      </c>
      <c r="C43" s="285">
        <f>SUM('Tab. 3.1.1 HHuSH'!C42)</f>
        <v>22578</v>
      </c>
      <c r="D43" s="285">
        <f>SUM('Tab. 3.1.1 HHuSH'!D42)</f>
        <v>8012</v>
      </c>
      <c r="E43" s="285">
        <f>SUM('Tab. 3.1.1 HHuSH'!E42)</f>
        <v>65</v>
      </c>
      <c r="F43" s="285">
        <f>SUM('Tab. 3.1.1 HHuSH'!F42)</f>
        <v>31201</v>
      </c>
      <c r="G43" s="313">
        <f t="shared" si="0"/>
        <v>-8623</v>
      </c>
    </row>
  </sheetData>
  <sheetProtection/>
  <mergeCells count="9">
    <mergeCell ref="A4:G4"/>
    <mergeCell ref="A6:A8"/>
    <mergeCell ref="B6:B8"/>
    <mergeCell ref="C6:D6"/>
    <mergeCell ref="E6:E8"/>
    <mergeCell ref="F6:F8"/>
    <mergeCell ref="G6:G8"/>
    <mergeCell ref="C7:C8"/>
    <mergeCell ref="D7:D8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22">
      <selection activeCell="L1" sqref="L1"/>
    </sheetView>
  </sheetViews>
  <sheetFormatPr defaultColWidth="11.421875" defaultRowHeight="12.75"/>
  <cols>
    <col min="1" max="1" width="9.8515625" style="0" customWidth="1"/>
    <col min="2" max="2" width="15.00390625" style="0" customWidth="1"/>
    <col min="3" max="3" width="11.00390625" style="0" customWidth="1"/>
    <col min="4" max="4" width="17.7109375" style="138" customWidth="1"/>
    <col min="5" max="5" width="21.28125" style="0" customWidth="1"/>
  </cols>
  <sheetData>
    <row r="1" spans="1:4" s="28" customFormat="1" ht="12.75">
      <c r="A1" s="122" t="s">
        <v>204</v>
      </c>
      <c r="B1" s="122"/>
      <c r="C1" s="122"/>
      <c r="D1" s="136"/>
    </row>
    <row r="2" spans="1:4" s="28" customFormat="1" ht="12.75">
      <c r="A2" s="122" t="s">
        <v>171</v>
      </c>
      <c r="B2" s="122"/>
      <c r="C2" s="122"/>
      <c r="D2" s="136"/>
    </row>
    <row r="3" spans="1:4" s="28" customFormat="1" ht="12.75">
      <c r="A3" s="49"/>
      <c r="B3" s="49"/>
      <c r="C3" s="49"/>
      <c r="D3" s="137"/>
    </row>
    <row r="4" spans="1:5" ht="12.75">
      <c r="A4" s="374" t="s">
        <v>26</v>
      </c>
      <c r="B4" s="374"/>
      <c r="C4" s="374"/>
      <c r="D4" s="374"/>
      <c r="E4" s="374"/>
    </row>
    <row r="5" spans="1:2" ht="12.75">
      <c r="A5" s="23"/>
      <c r="B5" s="23"/>
    </row>
    <row r="6" spans="1:5" ht="15.75" customHeight="1">
      <c r="A6" s="387" t="s">
        <v>93</v>
      </c>
      <c r="B6" s="390" t="s">
        <v>7</v>
      </c>
      <c r="C6" s="390" t="s">
        <v>8</v>
      </c>
      <c r="D6" s="395" t="s">
        <v>100</v>
      </c>
      <c r="E6" s="395" t="s">
        <v>145</v>
      </c>
    </row>
    <row r="7" spans="1:5" ht="12.75" customHeight="1">
      <c r="A7" s="389" t="s">
        <v>93</v>
      </c>
      <c r="B7" s="391"/>
      <c r="C7" s="391"/>
      <c r="D7" s="396" t="s">
        <v>0</v>
      </c>
      <c r="E7" s="396"/>
    </row>
    <row r="8" spans="1:5" ht="15.75" customHeight="1">
      <c r="A8" s="389"/>
      <c r="B8" s="392"/>
      <c r="C8" s="391"/>
      <c r="D8" s="396"/>
      <c r="E8" s="397"/>
    </row>
    <row r="9" spans="1:5" ht="17.25" customHeight="1">
      <c r="A9" s="184"/>
      <c r="B9" s="400" t="s">
        <v>156</v>
      </c>
      <c r="C9" s="401"/>
      <c r="D9" s="402"/>
      <c r="E9" s="185" t="s">
        <v>155</v>
      </c>
    </row>
    <row r="10" spans="1:5" s="183" customFormat="1" ht="24.75" customHeight="1">
      <c r="A10" s="183">
        <v>1976</v>
      </c>
      <c r="B10" s="217">
        <v>7.9619447025056616</v>
      </c>
      <c r="C10" s="217">
        <v>14.810469889963478</v>
      </c>
      <c r="D10" s="249">
        <v>-6.848525187457815</v>
      </c>
      <c r="E10" s="217">
        <v>99.99264759944123</v>
      </c>
    </row>
    <row r="11" spans="1:5" s="183" customFormat="1" ht="12.75">
      <c r="A11" s="183">
        <v>77</v>
      </c>
      <c r="B11" s="217">
        <v>7.6920753322304884</v>
      </c>
      <c r="C11" s="217">
        <v>14.389102804435781</v>
      </c>
      <c r="D11" s="249">
        <v>-6.697027472205293</v>
      </c>
      <c r="E11" s="217">
        <v>103.18010318010317</v>
      </c>
    </row>
    <row r="12" spans="1:5" s="183" customFormat="1" ht="12.75">
      <c r="A12" s="183">
        <v>78</v>
      </c>
      <c r="B12" s="217">
        <v>7.543699462266255</v>
      </c>
      <c r="C12" s="217">
        <v>14.393780394393888</v>
      </c>
      <c r="D12" s="249">
        <v>-6.850080932127633</v>
      </c>
      <c r="E12" s="217">
        <v>113.50665821179454</v>
      </c>
    </row>
    <row r="13" spans="1:5" s="183" customFormat="1" ht="12.75">
      <c r="A13" s="183">
        <v>79</v>
      </c>
      <c r="B13" s="217">
        <v>7.670583355039119</v>
      </c>
      <c r="C13" s="217">
        <v>14.325818308106387</v>
      </c>
      <c r="D13" s="249">
        <v>-6.655234953067269</v>
      </c>
      <c r="E13" s="217">
        <v>127.41707278729761</v>
      </c>
    </row>
    <row r="14" spans="1:5" s="183" customFormat="1" ht="25.5" customHeight="1">
      <c r="A14" s="183">
        <v>1980</v>
      </c>
      <c r="B14" s="217">
        <v>8.23222388254229</v>
      </c>
      <c r="C14" s="217">
        <v>14.38274991437396</v>
      </c>
      <c r="D14" s="249">
        <v>-6.15052603183167</v>
      </c>
      <c r="E14" s="250">
        <v>137.70250368188513</v>
      </c>
    </row>
    <row r="15" spans="1:5" s="183" customFormat="1" ht="12.75">
      <c r="A15" s="183">
        <v>81</v>
      </c>
      <c r="B15" s="217">
        <v>8.22413228822128</v>
      </c>
      <c r="C15" s="217">
        <v>14.472376264717838</v>
      </c>
      <c r="D15" s="249">
        <v>-6.248243976496559</v>
      </c>
      <c r="E15" s="217">
        <v>146.7318808359271</v>
      </c>
    </row>
    <row r="16" spans="1:5" s="183" customFormat="1" ht="12.75">
      <c r="A16" s="201">
        <v>82</v>
      </c>
      <c r="B16" s="217">
        <v>8.133441926415104</v>
      </c>
      <c r="C16" s="217">
        <v>14.572365677390232</v>
      </c>
      <c r="D16" s="249">
        <v>-6.43892375097513</v>
      </c>
      <c r="E16" s="217">
        <v>159.47820841502036</v>
      </c>
    </row>
    <row r="17" spans="1:5" s="183" customFormat="1" ht="12.75">
      <c r="A17" s="201">
        <v>83</v>
      </c>
      <c r="B17" s="217">
        <v>7.926652798013204</v>
      </c>
      <c r="C17" s="217">
        <v>13.936883609675736</v>
      </c>
      <c r="D17" s="249">
        <v>-6.010230811662532</v>
      </c>
      <c r="E17" s="217">
        <v>166.7186768606647</v>
      </c>
    </row>
    <row r="18" spans="1:5" s="183" customFormat="1" ht="12.75">
      <c r="A18" s="201">
        <v>84</v>
      </c>
      <c r="B18" s="217">
        <v>7.749308889313611</v>
      </c>
      <c r="C18" s="217">
        <v>13.75413323539736</v>
      </c>
      <c r="D18" s="249">
        <v>-6.004824346083748</v>
      </c>
      <c r="E18" s="217">
        <v>174.98186507616668</v>
      </c>
    </row>
    <row r="19" spans="1:5" s="183" customFormat="1" ht="24" customHeight="1">
      <c r="A19" s="26">
        <v>1985</v>
      </c>
      <c r="B19" s="217">
        <v>8.012622512248072</v>
      </c>
      <c r="C19" s="217">
        <v>14.035799925868586</v>
      </c>
      <c r="D19" s="249">
        <v>-6.023177413620513</v>
      </c>
      <c r="E19" s="217">
        <v>177.248052867595</v>
      </c>
    </row>
    <row r="20" spans="1:5" s="183" customFormat="1" ht="12.75">
      <c r="A20" s="26">
        <v>86</v>
      </c>
      <c r="B20" s="217">
        <v>8.507354126549115</v>
      </c>
      <c r="C20" s="217">
        <v>13.945993152988935</v>
      </c>
      <c r="D20" s="249">
        <v>-5.438639026439821</v>
      </c>
      <c r="E20" s="250">
        <v>189.79409131602506</v>
      </c>
    </row>
    <row r="21" spans="1:5" s="183" customFormat="1" ht="12.75">
      <c r="A21" s="26">
        <v>87</v>
      </c>
      <c r="B21" s="217">
        <v>8.952328333657714</v>
      </c>
      <c r="C21" s="217">
        <v>13.508541722910401</v>
      </c>
      <c r="D21" s="249">
        <v>-4.556213389252686</v>
      </c>
      <c r="E21" s="217">
        <v>193.28143628585454</v>
      </c>
    </row>
    <row r="22" spans="1:5" s="183" customFormat="1" ht="12.75">
      <c r="A22" s="26">
        <v>88</v>
      </c>
      <c r="B22" s="217">
        <v>9.615553168205505</v>
      </c>
      <c r="C22" s="217">
        <v>13.263565949710388</v>
      </c>
      <c r="D22" s="249">
        <v>-3.648012781504882</v>
      </c>
      <c r="E22" s="217">
        <v>198.90617878768148</v>
      </c>
    </row>
    <row r="23" spans="1:5" s="183" customFormat="1" ht="12.75" customHeight="1">
      <c r="A23" s="26">
        <v>89</v>
      </c>
      <c r="B23" s="217">
        <v>9.5246672422253</v>
      </c>
      <c r="C23" s="217">
        <v>13.192921871021037</v>
      </c>
      <c r="D23" s="249">
        <v>-3.6682546287957365</v>
      </c>
      <c r="E23" s="217">
        <v>203.9126181936746</v>
      </c>
    </row>
    <row r="24" spans="1:5" s="183" customFormat="1" ht="25.5" customHeight="1">
      <c r="A24" s="183">
        <v>1990</v>
      </c>
      <c r="B24" s="217">
        <v>10.175723708954674</v>
      </c>
      <c r="C24" s="217">
        <v>12.922492476255323</v>
      </c>
      <c r="D24" s="249">
        <v>-2.7467687673006504</v>
      </c>
      <c r="E24" s="217">
        <v>193.0749415922842</v>
      </c>
    </row>
    <row r="25" spans="1:5" s="183" customFormat="1" ht="12.75">
      <c r="A25" s="183">
        <v>91</v>
      </c>
      <c r="B25" s="217">
        <v>9.937555324055953</v>
      </c>
      <c r="C25" s="217">
        <v>12.906838806024075</v>
      </c>
      <c r="D25" s="249">
        <v>-2.9692834819681213</v>
      </c>
      <c r="E25" s="217">
        <v>206.02314730655033</v>
      </c>
    </row>
    <row r="26" spans="1:5" s="183" customFormat="1" ht="12.75">
      <c r="A26" s="183">
        <v>92</v>
      </c>
      <c r="B26" s="217">
        <v>9.836141814066691</v>
      </c>
      <c r="C26" s="217">
        <v>12.189494044176483</v>
      </c>
      <c r="D26" s="249">
        <v>-2.3533522301097913</v>
      </c>
      <c r="E26" s="250">
        <v>212.58410620112747</v>
      </c>
    </row>
    <row r="27" spans="1:5" s="183" customFormat="1" ht="12.75">
      <c r="A27" s="183">
        <v>93</v>
      </c>
      <c r="B27" s="217">
        <v>9.565777148048598</v>
      </c>
      <c r="C27" s="217">
        <v>12.181846853420073</v>
      </c>
      <c r="D27" s="249">
        <v>-2.6160697053714745</v>
      </c>
      <c r="E27" s="217">
        <v>214.36919480839023</v>
      </c>
    </row>
    <row r="28" spans="1:5" s="183" customFormat="1" ht="12.75">
      <c r="A28" s="183">
        <v>94</v>
      </c>
      <c r="B28" s="217">
        <v>9.504723027759706</v>
      </c>
      <c r="C28" s="217">
        <v>11.874890365093773</v>
      </c>
      <c r="D28" s="249">
        <v>-2.3701673373340664</v>
      </c>
      <c r="E28" s="217">
        <v>220.91228936485402</v>
      </c>
    </row>
    <row r="29" spans="1:5" s="183" customFormat="1" ht="26.25" customHeight="1">
      <c r="A29" s="183">
        <v>1995</v>
      </c>
      <c r="B29" s="217">
        <v>9.296816929672321</v>
      </c>
      <c r="C29" s="217">
        <v>11.876402473918597</v>
      </c>
      <c r="D29" s="249">
        <v>-2.5795855442462767</v>
      </c>
      <c r="E29" s="217">
        <v>225.86945564516128</v>
      </c>
    </row>
    <row r="30" spans="1:5" s="183" customFormat="1" ht="12.75">
      <c r="A30" s="183">
        <v>96</v>
      </c>
      <c r="B30" s="217">
        <v>9.713125069509076</v>
      </c>
      <c r="C30" s="217">
        <v>11.82151825381495</v>
      </c>
      <c r="D30" s="249">
        <v>-2.108393184305875</v>
      </c>
      <c r="E30" s="217">
        <v>228.99843316861515</v>
      </c>
    </row>
    <row r="31" spans="1:5" s="183" customFormat="1" ht="12.75">
      <c r="A31" s="183">
        <v>97</v>
      </c>
      <c r="B31" s="217">
        <v>9.939344811509727</v>
      </c>
      <c r="C31" s="217">
        <v>11.32042760853624</v>
      </c>
      <c r="D31" s="249">
        <v>-1.3810827970265134</v>
      </c>
      <c r="E31" s="217">
        <v>235.12080141426046</v>
      </c>
    </row>
    <row r="32" spans="1:5" s="183" customFormat="1" ht="12.75">
      <c r="A32" s="183">
        <v>98</v>
      </c>
      <c r="B32" s="217">
        <v>9.539848478883354</v>
      </c>
      <c r="C32" s="217">
        <v>11.298565232643616</v>
      </c>
      <c r="D32" s="249">
        <v>-1.7587167537602635</v>
      </c>
      <c r="E32" s="250">
        <v>247.05882352941177</v>
      </c>
    </row>
    <row r="33" spans="1:5" s="183" customFormat="1" ht="12.75">
      <c r="A33" s="183">
        <v>99</v>
      </c>
      <c r="B33" s="217">
        <v>9.418185897861377</v>
      </c>
      <c r="C33" s="217">
        <v>10.902516430722528</v>
      </c>
      <c r="D33" s="249">
        <v>-1.4843305328611514</v>
      </c>
      <c r="E33" s="217">
        <v>266.7456654608956</v>
      </c>
    </row>
    <row r="34" spans="1:5" s="183" customFormat="1" ht="24.75" customHeight="1">
      <c r="A34" s="183">
        <v>2000</v>
      </c>
      <c r="B34" s="217">
        <v>9.448210254398278</v>
      </c>
      <c r="C34" s="217">
        <v>10.647435406435589</v>
      </c>
      <c r="D34" s="249">
        <v>-1.1992251520373087</v>
      </c>
      <c r="E34" s="217">
        <v>280.9579800730243</v>
      </c>
    </row>
    <row r="35" spans="1:5" s="183" customFormat="1" ht="12.75">
      <c r="A35" s="245">
        <v>1</v>
      </c>
      <c r="B35" s="217">
        <v>9.172765961403028</v>
      </c>
      <c r="C35" s="217">
        <v>10.383134103909205</v>
      </c>
      <c r="D35" s="249">
        <v>-1.210368142506177</v>
      </c>
      <c r="E35" s="217">
        <v>290.9540098821741</v>
      </c>
    </row>
    <row r="36" spans="1:5" s="183" customFormat="1" ht="12.75">
      <c r="A36" s="245">
        <v>2</v>
      </c>
      <c r="B36" s="217">
        <v>9.093156367901454</v>
      </c>
      <c r="C36" s="217">
        <v>10.666092374241828</v>
      </c>
      <c r="D36" s="249">
        <v>-1.5729360063403737</v>
      </c>
      <c r="E36" s="217">
        <v>297.0650028649647</v>
      </c>
    </row>
    <row r="37" spans="1:5" s="183" customFormat="1" ht="12.75">
      <c r="A37" s="246">
        <v>3</v>
      </c>
      <c r="B37" s="217">
        <v>9.185934369857947</v>
      </c>
      <c r="C37" s="217">
        <v>10.430271797692434</v>
      </c>
      <c r="D37" s="217">
        <v>-1.2443374278344892</v>
      </c>
      <c r="E37" s="217">
        <v>301.96029153053536</v>
      </c>
    </row>
    <row r="38" spans="1:5" s="183" customFormat="1" ht="12.75">
      <c r="A38" s="246">
        <v>4</v>
      </c>
      <c r="B38" s="217">
        <v>9.284176339965862</v>
      </c>
      <c r="C38" s="217">
        <v>10.125362037041576</v>
      </c>
      <c r="D38" s="217">
        <v>-0.8411856970757122</v>
      </c>
      <c r="E38" s="250">
        <v>301.3724150779358</v>
      </c>
    </row>
    <row r="39" spans="1:5" s="183" customFormat="1" ht="25.5" customHeight="1">
      <c r="A39" s="183">
        <v>2005</v>
      </c>
      <c r="B39" s="217">
        <v>9.301189165571977</v>
      </c>
      <c r="C39" s="250">
        <v>9.988185954796187</v>
      </c>
      <c r="D39" s="249">
        <v>-1.1791049495387922</v>
      </c>
      <c r="E39" s="217">
        <v>320.7243958217442</v>
      </c>
    </row>
    <row r="40" spans="1:5" s="183" customFormat="1" ht="12.75">
      <c r="A40" s="245">
        <v>6</v>
      </c>
      <c r="B40" s="217">
        <v>9.201369825409026</v>
      </c>
      <c r="C40" s="250">
        <v>9.780137074045607</v>
      </c>
      <c r="D40" s="249">
        <v>-0.5787672486365799</v>
      </c>
      <c r="E40" s="217">
        <v>330.53639132326435</v>
      </c>
    </row>
    <row r="41" spans="1:5" s="183" customFormat="1" ht="12.75">
      <c r="A41" s="245">
        <v>7</v>
      </c>
      <c r="B41" s="217">
        <v>9.494752257749573</v>
      </c>
      <c r="C41" s="250">
        <v>9.647581866994217</v>
      </c>
      <c r="D41" s="249">
        <v>-0.1753977669423458</v>
      </c>
      <c r="E41" s="217">
        <v>337.1794105338674</v>
      </c>
    </row>
    <row r="42" spans="1:5" s="183" customFormat="1" ht="12.75">
      <c r="A42" s="245">
        <v>8</v>
      </c>
      <c r="B42" s="217">
        <v>9.455657589024641</v>
      </c>
      <c r="C42" s="250">
        <v>9.647581866994217</v>
      </c>
      <c r="D42" s="249">
        <v>-0.19192427796957662</v>
      </c>
      <c r="E42" s="217">
        <v>351.5014029013193</v>
      </c>
    </row>
    <row r="43" spans="1:5" s="183" customFormat="1" ht="12.75">
      <c r="A43" s="245">
        <v>9</v>
      </c>
      <c r="B43" s="217">
        <v>9.436445296287173</v>
      </c>
      <c r="C43" s="250">
        <v>9.666465328838663</v>
      </c>
      <c r="D43" s="249">
        <v>-0.19192427796957662</v>
      </c>
      <c r="E43" s="217">
        <v>355.26551045950293</v>
      </c>
    </row>
    <row r="44" spans="1:5" ht="25.5" customHeight="1">
      <c r="A44">
        <v>2010</v>
      </c>
      <c r="B44" s="52">
        <f>SUM('Tab 11u11.1.1HH'!C43/'Tab. 3.1.2 HHuSH'!B17)*1000</f>
        <v>9.761997588853447</v>
      </c>
      <c r="C44" s="52">
        <f>SUM('Tab 11u11.1.1HH'!F43/'Tab. 3.1.2 HHuSH'!B17)*1000</f>
        <v>9.583914304301077</v>
      </c>
      <c r="D44" s="52">
        <f>SUM('Tab 11u11.1.1HH'!G43/'Tab. 3.1.2 HHuSH'!B17)*1000</f>
        <v>0.17808328455237055</v>
      </c>
      <c r="E44" s="52">
        <f>SUM('Tab 11u11.1.1HH'!D43/'Tab 11u11.1.1HH'!C43)*1000</f>
        <v>362.03026989699026</v>
      </c>
    </row>
  </sheetData>
  <sheetProtection/>
  <mergeCells count="7">
    <mergeCell ref="B9:D9"/>
    <mergeCell ref="A6:A8"/>
    <mergeCell ref="C6:C8"/>
    <mergeCell ref="D6:D8"/>
    <mergeCell ref="A4:E4"/>
    <mergeCell ref="E6:E8"/>
    <mergeCell ref="B6:B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90" zoomScaleNormal="90" workbookViewId="0" topLeftCell="A1">
      <selection activeCell="L1" sqref="L1"/>
    </sheetView>
  </sheetViews>
  <sheetFormatPr defaultColWidth="11.421875" defaultRowHeight="12.75"/>
  <cols>
    <col min="1" max="1" width="16.00390625" style="0" customWidth="1"/>
    <col min="2" max="3" width="11.28125" style="57" customWidth="1"/>
    <col min="4" max="4" width="13.28125" style="57" customWidth="1"/>
    <col min="5" max="5" width="13.8515625" style="127" customWidth="1"/>
    <col min="9" max="9" width="11.421875" style="183" customWidth="1"/>
  </cols>
  <sheetData>
    <row r="1" spans="1:8" ht="12.75">
      <c r="A1" s="1"/>
      <c r="B1" s="162"/>
      <c r="C1" s="162"/>
      <c r="D1" s="163"/>
      <c r="E1" s="163"/>
      <c r="F1" s="162"/>
      <c r="G1" s="162"/>
      <c r="H1" s="162"/>
    </row>
    <row r="2" spans="1:7" ht="12.75">
      <c r="A2" s="373" t="s">
        <v>206</v>
      </c>
      <c r="B2" s="373"/>
      <c r="C2" s="373"/>
      <c r="D2" s="373"/>
      <c r="E2" s="373"/>
      <c r="F2" s="373"/>
      <c r="G2" s="373"/>
    </row>
    <row r="3" spans="1:5" ht="12.75">
      <c r="A3" s="160"/>
      <c r="B3" s="124"/>
      <c r="C3" s="124"/>
      <c r="D3" s="124"/>
      <c r="E3" s="126"/>
    </row>
    <row r="4" spans="1:5" ht="12.75">
      <c r="A4" s="23"/>
      <c r="B4" s="23"/>
      <c r="C4" s="23"/>
      <c r="D4" s="23"/>
      <c r="E4" s="23"/>
    </row>
    <row r="5" spans="1:5" ht="12.75">
      <c r="A5" s="23"/>
      <c r="B5" s="125"/>
      <c r="C5" s="125"/>
      <c r="D5" s="125"/>
      <c r="E5" s="128"/>
    </row>
    <row r="6" spans="1:7" ht="12.75">
      <c r="A6" s="373" t="s">
        <v>196</v>
      </c>
      <c r="B6" s="373"/>
      <c r="C6" s="373"/>
      <c r="D6" s="373"/>
      <c r="E6" s="373"/>
      <c r="F6" s="373"/>
      <c r="G6" s="373"/>
    </row>
    <row r="7" spans="1:7" ht="12.75">
      <c r="A7" s="373" t="s">
        <v>9</v>
      </c>
      <c r="B7" s="373"/>
      <c r="C7" s="373"/>
      <c r="D7" s="373"/>
      <c r="E7" s="373"/>
      <c r="F7" s="373"/>
      <c r="G7" s="373"/>
    </row>
    <row r="8" spans="1:7" ht="12.75">
      <c r="A8" s="160"/>
      <c r="B8" s="160"/>
      <c r="C8" s="160"/>
      <c r="D8" s="160"/>
      <c r="E8" s="160"/>
      <c r="F8" s="160"/>
      <c r="G8" s="160"/>
    </row>
    <row r="9" spans="1:7" ht="12.75">
      <c r="A9" s="374" t="s">
        <v>26</v>
      </c>
      <c r="B9" s="374"/>
      <c r="C9" s="374"/>
      <c r="D9" s="374"/>
      <c r="E9" s="374"/>
      <c r="F9" s="374"/>
      <c r="G9" s="374"/>
    </row>
    <row r="10" spans="1:7" ht="12.75">
      <c r="A10" s="23"/>
      <c r="B10" s="35"/>
      <c r="C10" s="35"/>
      <c r="D10" s="35"/>
      <c r="E10" s="35"/>
      <c r="F10" s="23"/>
      <c r="G10" s="23"/>
    </row>
    <row r="11" spans="1:7" ht="12.75">
      <c r="A11" s="90"/>
      <c r="B11" s="375">
        <v>2009</v>
      </c>
      <c r="C11" s="376"/>
      <c r="D11" s="377">
        <v>2010</v>
      </c>
      <c r="E11" s="377"/>
      <c r="F11" s="165"/>
      <c r="G11" s="166"/>
    </row>
    <row r="12" spans="1:7" ht="12.75">
      <c r="A12" s="167" t="s">
        <v>5</v>
      </c>
      <c r="B12" s="46" t="s">
        <v>0</v>
      </c>
      <c r="C12" s="155" t="s">
        <v>183</v>
      </c>
      <c r="D12" s="46" t="s">
        <v>0</v>
      </c>
      <c r="E12" s="161" t="s">
        <v>183</v>
      </c>
      <c r="F12" s="378" t="s">
        <v>2</v>
      </c>
      <c r="G12" s="379"/>
    </row>
    <row r="13" spans="1:7" ht="12.75">
      <c r="A13" s="168"/>
      <c r="B13" s="159"/>
      <c r="C13" s="169" t="s">
        <v>1</v>
      </c>
      <c r="D13" s="159"/>
      <c r="E13" s="169" t="s">
        <v>1</v>
      </c>
      <c r="F13" s="170" t="s">
        <v>3</v>
      </c>
      <c r="G13" s="158" t="s">
        <v>4</v>
      </c>
    </row>
    <row r="14" spans="1:7" ht="12.75">
      <c r="A14" s="62"/>
      <c r="B14" s="380"/>
      <c r="C14" s="380"/>
      <c r="D14" s="380"/>
      <c r="E14" s="380"/>
      <c r="F14" s="380"/>
      <c r="G14" s="380"/>
    </row>
    <row r="15" spans="1:9" ht="12.75">
      <c r="A15" s="62" t="s">
        <v>6</v>
      </c>
      <c r="B15" s="162">
        <v>7231</v>
      </c>
      <c r="C15" s="52">
        <v>4.0666866879702335</v>
      </c>
      <c r="D15" s="162">
        <v>7452</v>
      </c>
      <c r="E15" s="52">
        <f>SUM(D15/'Tab. 3.1.2 HHuSH'!B17)*1000</f>
        <v>4.1863616292879025</v>
      </c>
      <c r="F15" s="53">
        <f>SUM(D15-B15)</f>
        <v>221</v>
      </c>
      <c r="G15" s="52">
        <f>SUM(D15/B15)*100-100</f>
        <v>3.0562854376988042</v>
      </c>
      <c r="I15" s="190"/>
    </row>
    <row r="16" spans="1:7" ht="12.75">
      <c r="A16" s="62"/>
      <c r="B16" s="173"/>
      <c r="C16" s="52"/>
      <c r="D16"/>
      <c r="E16" s="52"/>
      <c r="F16" s="53"/>
      <c r="G16" s="52"/>
    </row>
    <row r="17" spans="1:7" ht="12.75">
      <c r="A17" s="62" t="s">
        <v>7</v>
      </c>
      <c r="B17" s="162">
        <v>16779</v>
      </c>
      <c r="C17" s="52">
        <v>9.436445296287173</v>
      </c>
      <c r="D17" s="162">
        <v>17377</v>
      </c>
      <c r="E17" s="52">
        <f>SUM(D17/'Tab. 3.1.2 HHuSH'!B17)*1000</f>
        <v>9.761997588853447</v>
      </c>
      <c r="F17" s="53">
        <f>SUM(D17-B17)</f>
        <v>598</v>
      </c>
      <c r="G17" s="52">
        <f>SUM(D17/B17)*100-100</f>
        <v>3.563978783002568</v>
      </c>
    </row>
    <row r="18" spans="1:7" ht="12.75">
      <c r="A18" s="62"/>
      <c r="B18" s="173"/>
      <c r="C18" s="52"/>
      <c r="E18" s="52"/>
      <c r="F18" s="53"/>
      <c r="G18" s="52"/>
    </row>
    <row r="19" spans="1:7" ht="12.75">
      <c r="A19" s="62" t="s">
        <v>8</v>
      </c>
      <c r="B19" s="162">
        <v>17188</v>
      </c>
      <c r="C19" s="52">
        <v>9.666465328838663</v>
      </c>
      <c r="D19" s="162">
        <v>17060</v>
      </c>
      <c r="E19" s="52">
        <f>SUM(D19/'Tab. 3.1.2 HHuSH'!B17)*1000</f>
        <v>9.583914304301077</v>
      </c>
      <c r="F19" s="53">
        <f>SUM(D19-B19)</f>
        <v>-128</v>
      </c>
      <c r="G19" s="52">
        <f>SUM(D19/B19)*100-100</f>
        <v>-0.7447056085641179</v>
      </c>
    </row>
    <row r="20" spans="1:7" ht="12.75">
      <c r="A20" s="62"/>
      <c r="B20" s="173"/>
      <c r="C20" s="52"/>
      <c r="D20"/>
      <c r="E20" s="52"/>
      <c r="F20" s="53"/>
      <c r="G20" s="52"/>
    </row>
    <row r="21" spans="1:7" ht="12.75">
      <c r="A21" s="62" t="s">
        <v>176</v>
      </c>
      <c r="B21" s="162">
        <f>SUM(B17-B19)</f>
        <v>-409</v>
      </c>
      <c r="C21" s="52">
        <v>-0.23002003255149017</v>
      </c>
      <c r="D21" s="162">
        <f>SUM(D17-D19)</f>
        <v>317</v>
      </c>
      <c r="E21" s="52">
        <f>SUM(D21/'Tab. 3.1.2 HHuSH'!B17)*1000</f>
        <v>0.17808328455237055</v>
      </c>
      <c r="F21" s="189" t="s">
        <v>177</v>
      </c>
      <c r="G21" s="181" t="s">
        <v>177</v>
      </c>
    </row>
    <row r="22" spans="1:5" ht="12.75">
      <c r="A22" s="24" t="s">
        <v>178</v>
      </c>
      <c r="B22" s="171"/>
      <c r="C22"/>
      <c r="D22"/>
      <c r="E22"/>
    </row>
    <row r="23" spans="1:5" ht="12.75">
      <c r="A23" s="24" t="s">
        <v>179</v>
      </c>
      <c r="B23" s="171"/>
      <c r="C23"/>
      <c r="D23" s="172"/>
      <c r="E23"/>
    </row>
    <row r="25" ht="12.75">
      <c r="A25" s="1"/>
    </row>
    <row r="26" spans="1:7" ht="39" customHeight="1">
      <c r="A26" s="374" t="s">
        <v>34</v>
      </c>
      <c r="B26" s="374"/>
      <c r="C26" s="374"/>
      <c r="D26" s="374"/>
      <c r="E26" s="374"/>
      <c r="F26" s="374"/>
      <c r="G26" s="374"/>
    </row>
    <row r="27" spans="1:7" ht="27.75" customHeight="1">
      <c r="A27" s="23"/>
      <c r="B27" s="35"/>
      <c r="C27" s="35"/>
      <c r="D27" s="35"/>
      <c r="E27" s="35"/>
      <c r="F27" s="23"/>
      <c r="G27" s="23"/>
    </row>
    <row r="28" spans="1:7" ht="12.75" customHeight="1">
      <c r="A28" s="90"/>
      <c r="B28" s="375">
        <v>2009</v>
      </c>
      <c r="C28" s="376"/>
      <c r="D28" s="377">
        <v>2010</v>
      </c>
      <c r="E28" s="377"/>
      <c r="F28" s="165"/>
      <c r="G28" s="166"/>
    </row>
    <row r="29" spans="1:7" ht="12.75">
      <c r="A29" s="167" t="s">
        <v>5</v>
      </c>
      <c r="B29" s="46" t="s">
        <v>0</v>
      </c>
      <c r="C29" s="155" t="s">
        <v>183</v>
      </c>
      <c r="D29" s="46" t="s">
        <v>0</v>
      </c>
      <c r="E29" s="161" t="s">
        <v>183</v>
      </c>
      <c r="F29" s="378" t="s">
        <v>2</v>
      </c>
      <c r="G29" s="379"/>
    </row>
    <row r="30" spans="1:7" ht="12.75">
      <c r="A30" s="168"/>
      <c r="B30" s="159"/>
      <c r="C30" s="169" t="s">
        <v>1</v>
      </c>
      <c r="D30" s="159"/>
      <c r="E30" s="169" t="s">
        <v>1</v>
      </c>
      <c r="F30" s="170" t="s">
        <v>3</v>
      </c>
      <c r="G30" s="158" t="s">
        <v>4</v>
      </c>
    </row>
    <row r="31" spans="1:7" ht="12.75">
      <c r="A31" s="90"/>
      <c r="B31" s="380"/>
      <c r="C31" s="380"/>
      <c r="D31" s="380"/>
      <c r="E31" s="380"/>
      <c r="F31" s="380"/>
      <c r="G31" s="380"/>
    </row>
    <row r="32" spans="1:7" ht="12.75">
      <c r="A32" s="62" t="s">
        <v>6</v>
      </c>
      <c r="B32" s="162">
        <v>16345</v>
      </c>
      <c r="C32" s="52">
        <v>5.772611720962297</v>
      </c>
      <c r="D32" s="162">
        <v>16456</v>
      </c>
      <c r="E32" s="52">
        <f>SUM(D32/'Tab. 3.1.2 HHuSH'!B42)*1000</f>
        <v>5.810400037003521</v>
      </c>
      <c r="F32" s="53">
        <f>SUM(D32-B32)</f>
        <v>111</v>
      </c>
      <c r="G32" s="52">
        <f>SUM(D32/B32)*100-100</f>
        <v>0.6791067604771968</v>
      </c>
    </row>
    <row r="33" spans="1:7" ht="12.75">
      <c r="A33" s="62"/>
      <c r="B33"/>
      <c r="C33" s="52"/>
      <c r="D33"/>
      <c r="E33" s="52"/>
      <c r="F33" s="53"/>
      <c r="G33" s="52"/>
    </row>
    <row r="34" spans="1:7" ht="12.75">
      <c r="A34" s="62" t="s">
        <v>7</v>
      </c>
      <c r="B34" s="164">
        <v>21923</v>
      </c>
      <c r="C34" s="52">
        <v>7.742610385968581</v>
      </c>
      <c r="D34" s="164">
        <v>22578</v>
      </c>
      <c r="E34" s="52">
        <f>SUM(D34/'Tab. 3.1.2 HHuSH'!B42)*1000</f>
        <v>7.971998786792991</v>
      </c>
      <c r="F34" s="53">
        <f>SUM(D34-B34)</f>
        <v>655</v>
      </c>
      <c r="G34" s="52">
        <f>SUM(D34/B34)*100-100</f>
        <v>2.9877297815080084</v>
      </c>
    </row>
    <row r="35" spans="1:7" ht="12.75">
      <c r="A35" s="62"/>
      <c r="B35"/>
      <c r="C35" s="52"/>
      <c r="D35" s="164"/>
      <c r="E35" s="52"/>
      <c r="F35" s="53"/>
      <c r="G35" s="52"/>
    </row>
    <row r="36" spans="1:7" ht="12.75">
      <c r="A36" s="62" t="s">
        <v>8</v>
      </c>
      <c r="B36" s="164">
        <v>31014</v>
      </c>
      <c r="C36" s="52">
        <v>10.95330559277606</v>
      </c>
      <c r="D36" s="164">
        <v>31201</v>
      </c>
      <c r="E36" s="52">
        <f>SUM(D36/'Tab. 3.1.2 HHuSH'!B42)*1000</f>
        <v>11.016668179056078</v>
      </c>
      <c r="F36" s="53">
        <f>SUM(D36-B36)</f>
        <v>187</v>
      </c>
      <c r="G36" s="52">
        <f>SUM(D36/B36)*100-100</f>
        <v>0.6029535048687649</v>
      </c>
    </row>
    <row r="37" spans="1:5" ht="12.75">
      <c r="A37" s="62"/>
      <c r="B37"/>
      <c r="C37" s="52"/>
      <c r="D37"/>
      <c r="E37" s="52"/>
    </row>
    <row r="38" spans="1:7" ht="12.75">
      <c r="A38" s="62" t="s">
        <v>180</v>
      </c>
      <c r="B38" s="162">
        <f>SUM(B34-B36)</f>
        <v>-9091</v>
      </c>
      <c r="C38" s="52">
        <v>-3.210695206807479</v>
      </c>
      <c r="D38" s="162">
        <f>SUM(D34-D36)</f>
        <v>-8623</v>
      </c>
      <c r="E38" s="52">
        <f>SUM(D38/'Tab. 3.1.2 HHuSH'!B42)*1000</f>
        <v>-3.0446693922630863</v>
      </c>
      <c r="F38" s="189" t="s">
        <v>177</v>
      </c>
      <c r="G38" s="181" t="s">
        <v>177</v>
      </c>
    </row>
    <row r="39" spans="1:5" ht="12.75">
      <c r="A39" s="62" t="s">
        <v>178</v>
      </c>
      <c r="B39" s="38"/>
      <c r="C39"/>
      <c r="D39"/>
      <c r="E39"/>
    </row>
    <row r="40" spans="1:5" ht="12.75">
      <c r="A40" s="62" t="s">
        <v>179</v>
      </c>
      <c r="B40" s="38"/>
      <c r="C40"/>
      <c r="D40"/>
      <c r="E40"/>
    </row>
    <row r="42" spans="1:5" ht="12.75">
      <c r="A42" s="1" t="s">
        <v>181</v>
      </c>
      <c r="B42"/>
      <c r="C42"/>
      <c r="D42"/>
      <c r="E42"/>
    </row>
    <row r="43" spans="1:8" ht="12.75" customHeight="1">
      <c r="A43" s="188" t="s">
        <v>189</v>
      </c>
      <c r="B43" s="187"/>
      <c r="C43" s="187"/>
      <c r="D43" s="187"/>
      <c r="E43" s="187"/>
      <c r="F43" s="187"/>
      <c r="G43" s="187"/>
      <c r="H43" s="187"/>
    </row>
    <row r="44" spans="1:5" ht="12.75">
      <c r="A44" s="24" t="s">
        <v>190</v>
      </c>
      <c r="B44"/>
      <c r="C44"/>
      <c r="D44"/>
      <c r="E44"/>
    </row>
    <row r="45" spans="1:5" ht="12.75">
      <c r="A45" s="24" t="s">
        <v>191</v>
      </c>
      <c r="B45"/>
      <c r="C45"/>
      <c r="D45"/>
      <c r="E45"/>
    </row>
    <row r="46" spans="1:5" ht="12.75">
      <c r="A46" s="24" t="s">
        <v>182</v>
      </c>
      <c r="B46"/>
      <c r="C46"/>
      <c r="D46"/>
      <c r="E46"/>
    </row>
  </sheetData>
  <sheetProtection/>
  <mergeCells count="13">
    <mergeCell ref="B14:G14"/>
    <mergeCell ref="A26:G26"/>
    <mergeCell ref="B28:C28"/>
    <mergeCell ref="D28:E28"/>
    <mergeCell ref="F29:G29"/>
    <mergeCell ref="B31:G31"/>
    <mergeCell ref="A7:G7"/>
    <mergeCell ref="A9:G9"/>
    <mergeCell ref="B11:C11"/>
    <mergeCell ref="D11:E11"/>
    <mergeCell ref="F12:G12"/>
    <mergeCell ref="A2:G2"/>
    <mergeCell ref="A6:G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25">
      <selection activeCell="A45" sqref="A45"/>
    </sheetView>
  </sheetViews>
  <sheetFormatPr defaultColWidth="11.421875" defaultRowHeight="12.75"/>
  <cols>
    <col min="1" max="1" width="9.8515625" style="0" customWidth="1"/>
    <col min="2" max="2" width="15.00390625" style="0" customWidth="1"/>
    <col min="3" max="3" width="11.00390625" style="0" customWidth="1"/>
    <col min="4" max="4" width="17.421875" style="138" customWidth="1"/>
    <col min="5" max="5" width="21.28125" style="0" customWidth="1"/>
  </cols>
  <sheetData>
    <row r="1" spans="1:5" ht="12.75">
      <c r="A1" s="122" t="s">
        <v>204</v>
      </c>
      <c r="B1" s="122"/>
      <c r="C1" s="122"/>
      <c r="D1" s="136"/>
      <c r="E1" s="28"/>
    </row>
    <row r="2" spans="1:5" ht="12.75">
      <c r="A2" s="122" t="s">
        <v>171</v>
      </c>
      <c r="B2" s="122"/>
      <c r="C2" s="122"/>
      <c r="D2" s="136"/>
      <c r="E2" s="28"/>
    </row>
    <row r="3" spans="1:5" ht="12.75">
      <c r="A3" s="49"/>
      <c r="B3" s="49"/>
      <c r="C3" s="49"/>
      <c r="D3" s="137"/>
      <c r="E3" s="28"/>
    </row>
    <row r="4" spans="1:11" ht="12.75">
      <c r="A4" s="374" t="s">
        <v>34</v>
      </c>
      <c r="B4" s="374"/>
      <c r="C4" s="374"/>
      <c r="D4" s="374"/>
      <c r="E4" s="374"/>
      <c r="F4" s="23"/>
      <c r="G4" s="23"/>
      <c r="H4" s="23"/>
      <c r="I4" s="23"/>
      <c r="J4" s="23"/>
      <c r="K4" s="23"/>
    </row>
    <row r="5" spans="1:2" ht="12.75">
      <c r="A5" s="23"/>
      <c r="B5" s="23"/>
    </row>
    <row r="6" spans="1:5" ht="16.5" customHeight="1">
      <c r="A6" s="387" t="s">
        <v>93</v>
      </c>
      <c r="B6" s="390" t="s">
        <v>7</v>
      </c>
      <c r="C6" s="390" t="s">
        <v>8</v>
      </c>
      <c r="D6" s="395" t="s">
        <v>100</v>
      </c>
      <c r="E6" s="395" t="s">
        <v>145</v>
      </c>
    </row>
    <row r="7" spans="1:5" ht="12.75">
      <c r="A7" s="389" t="s">
        <v>93</v>
      </c>
      <c r="B7" s="391"/>
      <c r="C7" s="391"/>
      <c r="D7" s="396" t="s">
        <v>0</v>
      </c>
      <c r="E7" s="396"/>
    </row>
    <row r="8" spans="1:5" ht="12.75">
      <c r="A8" s="389"/>
      <c r="B8" s="392"/>
      <c r="C8" s="391"/>
      <c r="D8" s="396"/>
      <c r="E8" s="397"/>
    </row>
    <row r="9" spans="1:5" ht="25.5">
      <c r="A9" s="184"/>
      <c r="B9" s="400" t="s">
        <v>156</v>
      </c>
      <c r="C9" s="401"/>
      <c r="D9" s="402"/>
      <c r="E9" s="185" t="s">
        <v>155</v>
      </c>
    </row>
    <row r="10" spans="1:5" s="183" customFormat="1" ht="25.5" customHeight="1">
      <c r="A10" s="183">
        <v>1976</v>
      </c>
      <c r="B10" s="217">
        <v>9.6</v>
      </c>
      <c r="C10" s="217">
        <v>12.4</v>
      </c>
      <c r="D10" s="251">
        <v>-2.8</v>
      </c>
      <c r="E10" s="217">
        <v>67.9</v>
      </c>
    </row>
    <row r="11" spans="1:5" s="183" customFormat="1" ht="12.75">
      <c r="A11" s="183">
        <v>77</v>
      </c>
      <c r="B11" s="217">
        <v>9</v>
      </c>
      <c r="C11" s="217">
        <v>12</v>
      </c>
      <c r="D11" s="251">
        <v>-3</v>
      </c>
      <c r="E11" s="217">
        <v>72.3</v>
      </c>
    </row>
    <row r="12" spans="1:5" s="183" customFormat="1" ht="12.75">
      <c r="A12" s="183">
        <v>78</v>
      </c>
      <c r="B12" s="217">
        <v>9</v>
      </c>
      <c r="C12" s="217">
        <v>12.1</v>
      </c>
      <c r="D12" s="251">
        <v>-3.1</v>
      </c>
      <c r="E12" s="217">
        <v>82.5</v>
      </c>
    </row>
    <row r="13" spans="1:5" s="183" customFormat="1" ht="12.75">
      <c r="A13" s="183">
        <v>79</v>
      </c>
      <c r="B13" s="217">
        <v>8.8</v>
      </c>
      <c r="C13" s="217">
        <v>12.1</v>
      </c>
      <c r="D13" s="251">
        <v>-3.3</v>
      </c>
      <c r="E13" s="217">
        <v>84.5</v>
      </c>
    </row>
    <row r="14" spans="1:5" s="183" customFormat="1" ht="25.5" customHeight="1">
      <c r="A14" s="183">
        <v>1980</v>
      </c>
      <c r="B14" s="217">
        <v>9.4</v>
      </c>
      <c r="C14" s="217">
        <v>12</v>
      </c>
      <c r="D14" s="251">
        <v>-2.6</v>
      </c>
      <c r="E14" s="217">
        <v>92.4</v>
      </c>
    </row>
    <row r="15" spans="1:5" s="183" customFormat="1" ht="12.75">
      <c r="A15" s="183">
        <v>81</v>
      </c>
      <c r="B15" s="217">
        <v>9.4</v>
      </c>
      <c r="C15" s="217">
        <v>12.2</v>
      </c>
      <c r="D15" s="251">
        <v>-2.8</v>
      </c>
      <c r="E15" s="217">
        <v>99.6</v>
      </c>
    </row>
    <row r="16" spans="1:5" s="183" customFormat="1" ht="12.75">
      <c r="A16" s="201">
        <v>82</v>
      </c>
      <c r="B16" s="217">
        <v>9.3</v>
      </c>
      <c r="C16" s="217">
        <v>12.1</v>
      </c>
      <c r="D16" s="251">
        <v>-2.7</v>
      </c>
      <c r="E16" s="217">
        <v>105.2</v>
      </c>
    </row>
    <row r="17" spans="1:5" s="183" customFormat="1" ht="12.75">
      <c r="A17" s="201">
        <v>83</v>
      </c>
      <c r="B17" s="217">
        <v>9</v>
      </c>
      <c r="C17" s="217">
        <v>11.8</v>
      </c>
      <c r="D17" s="251">
        <v>-2.9</v>
      </c>
      <c r="E17" s="217">
        <v>110.4</v>
      </c>
    </row>
    <row r="18" spans="1:5" s="183" customFormat="1" ht="12.75">
      <c r="A18" s="201">
        <v>84</v>
      </c>
      <c r="B18" s="217">
        <v>8.8</v>
      </c>
      <c r="C18" s="217">
        <v>11.7</v>
      </c>
      <c r="D18" s="251">
        <v>-3</v>
      </c>
      <c r="E18" s="217">
        <v>117</v>
      </c>
    </row>
    <row r="19" spans="1:5" s="183" customFormat="1" ht="25.5" customHeight="1">
      <c r="A19" s="26">
        <v>1985</v>
      </c>
      <c r="B19" s="217">
        <v>8.8</v>
      </c>
      <c r="C19" s="217">
        <v>12</v>
      </c>
      <c r="D19" s="251">
        <v>-3.1</v>
      </c>
      <c r="E19" s="217">
        <v>124</v>
      </c>
    </row>
    <row r="20" spans="1:5" s="183" customFormat="1" ht="12.75">
      <c r="A20" s="26">
        <v>86</v>
      </c>
      <c r="B20" s="217">
        <v>9.4</v>
      </c>
      <c r="C20" s="217">
        <v>11.9</v>
      </c>
      <c r="D20" s="251">
        <v>-2.4</v>
      </c>
      <c r="E20" s="217">
        <v>120.5</v>
      </c>
    </row>
    <row r="21" spans="1:5" s="183" customFormat="1" ht="12.75">
      <c r="A21" s="26">
        <v>87</v>
      </c>
      <c r="B21" s="217">
        <v>10.2</v>
      </c>
      <c r="C21" s="217">
        <v>12.1</v>
      </c>
      <c r="D21" s="251">
        <v>-1.9</v>
      </c>
      <c r="E21" s="217">
        <v>122.9</v>
      </c>
    </row>
    <row r="22" spans="1:5" s="183" customFormat="1" ht="12.75">
      <c r="A22" s="26">
        <v>88</v>
      </c>
      <c r="B22" s="217">
        <v>10.6</v>
      </c>
      <c r="C22" s="217">
        <v>11.9</v>
      </c>
      <c r="D22" s="251">
        <v>-1.2</v>
      </c>
      <c r="E22" s="217">
        <v>130.3</v>
      </c>
    </row>
    <row r="23" spans="1:5" s="183" customFormat="1" ht="12.75">
      <c r="A23" s="26">
        <v>89</v>
      </c>
      <c r="B23" s="217">
        <v>10.6</v>
      </c>
      <c r="C23" s="217">
        <v>11.9</v>
      </c>
      <c r="D23" s="251">
        <v>-1.2</v>
      </c>
      <c r="E23" s="217">
        <v>134.4</v>
      </c>
    </row>
    <row r="24" spans="1:5" s="183" customFormat="1" ht="25.5" customHeight="1">
      <c r="A24" s="183">
        <v>1990</v>
      </c>
      <c r="B24" s="217">
        <v>11.1</v>
      </c>
      <c r="C24" s="217">
        <v>12</v>
      </c>
      <c r="D24" s="251">
        <v>-0.9</v>
      </c>
      <c r="E24" s="217">
        <v>140.6</v>
      </c>
    </row>
    <row r="25" spans="1:5" s="183" customFormat="1" ht="12.75">
      <c r="A25" s="183">
        <v>91</v>
      </c>
      <c r="B25" s="217">
        <v>11</v>
      </c>
      <c r="C25" s="217">
        <v>11.8</v>
      </c>
      <c r="D25" s="251">
        <v>-0.9</v>
      </c>
      <c r="E25" s="217">
        <v>144.2</v>
      </c>
    </row>
    <row r="26" spans="1:5" s="183" customFormat="1" ht="12.75">
      <c r="A26" s="183">
        <v>92</v>
      </c>
      <c r="B26" s="217">
        <v>10.8</v>
      </c>
      <c r="C26" s="217">
        <v>11.4</v>
      </c>
      <c r="D26" s="251">
        <v>-0.6</v>
      </c>
      <c r="E26" s="217">
        <v>149.5</v>
      </c>
    </row>
    <row r="27" spans="1:5" s="183" customFormat="1" ht="12.75">
      <c r="A27" s="183">
        <v>93</v>
      </c>
      <c r="B27" s="217">
        <v>10.7</v>
      </c>
      <c r="C27" s="217">
        <v>11.6</v>
      </c>
      <c r="D27" s="251">
        <v>-1</v>
      </c>
      <c r="E27" s="217">
        <v>151.3</v>
      </c>
    </row>
    <row r="28" spans="1:5" s="183" customFormat="1" ht="12.75">
      <c r="A28" s="183">
        <v>94</v>
      </c>
      <c r="B28" s="217">
        <v>10.2</v>
      </c>
      <c r="C28" s="217">
        <v>11.4</v>
      </c>
      <c r="D28" s="251">
        <v>-1.2</v>
      </c>
      <c r="E28" s="217">
        <v>162.4</v>
      </c>
    </row>
    <row r="29" spans="1:5" s="183" customFormat="1" ht="25.5" customHeight="1">
      <c r="A29" s="183">
        <v>1995</v>
      </c>
      <c r="B29" s="217">
        <v>10.1</v>
      </c>
      <c r="C29" s="217">
        <v>11.5</v>
      </c>
      <c r="D29" s="251">
        <v>-1.4</v>
      </c>
      <c r="E29" s="217">
        <v>170.9</v>
      </c>
    </row>
    <row r="30" spans="1:5" s="183" customFormat="1" ht="12.75">
      <c r="A30" s="183">
        <v>96</v>
      </c>
      <c r="B30" s="217">
        <v>10.5</v>
      </c>
      <c r="C30" s="217">
        <v>11.4</v>
      </c>
      <c r="D30" s="251">
        <v>-0.9</v>
      </c>
      <c r="E30" s="217">
        <v>185.04484460821806</v>
      </c>
    </row>
    <row r="31" spans="1:5" s="183" customFormat="1" ht="12.75">
      <c r="A31" s="183">
        <v>97</v>
      </c>
      <c r="B31" s="217">
        <v>10.5</v>
      </c>
      <c r="C31" s="217">
        <v>11</v>
      </c>
      <c r="D31" s="251">
        <v>-0.4</v>
      </c>
      <c r="E31" s="217">
        <v>187.4</v>
      </c>
    </row>
    <row r="32" spans="1:5" s="183" customFormat="1" ht="12.75">
      <c r="A32" s="183">
        <v>98</v>
      </c>
      <c r="B32" s="217">
        <v>10.024739186502664</v>
      </c>
      <c r="C32" s="217">
        <f>(B32/2766.057)</f>
        <v>0.003624198339550727</v>
      </c>
      <c r="D32" s="251">
        <f>(C32/2766.057)</f>
        <v>1.310239933432582E-06</v>
      </c>
      <c r="E32" s="217">
        <f>(D32/27.729)</f>
        <v>4.725161143324974E-08</v>
      </c>
    </row>
    <row r="33" spans="1:5" s="183" customFormat="1" ht="12.75">
      <c r="A33" s="183">
        <v>99</v>
      </c>
      <c r="B33" s="217">
        <v>9.8</v>
      </c>
      <c r="C33" s="217">
        <v>10.8</v>
      </c>
      <c r="D33" s="251">
        <f>(C33/2777.275)</f>
        <v>0.003888703855397827</v>
      </c>
      <c r="E33" s="217">
        <f>(D33/27.351)</f>
        <v>0.00014217775786617772</v>
      </c>
    </row>
    <row r="34" spans="1:5" s="183" customFormat="1" ht="25.5" customHeight="1">
      <c r="A34" s="183">
        <v>2000</v>
      </c>
      <c r="B34" s="217">
        <v>9.7</v>
      </c>
      <c r="C34" s="217">
        <v>10.7</v>
      </c>
      <c r="D34" s="251">
        <f>(C34/2777.275)</f>
        <v>0.0038526973382182173</v>
      </c>
      <c r="E34" s="217">
        <v>251.9</v>
      </c>
    </row>
    <row r="35" spans="1:5" s="183" customFormat="1" ht="12.75">
      <c r="A35" s="245">
        <v>1</v>
      </c>
      <c r="B35" s="217">
        <v>9.2</v>
      </c>
      <c r="C35" s="217">
        <v>10.6</v>
      </c>
      <c r="D35" s="251">
        <v>-1.4</v>
      </c>
      <c r="E35" s="217">
        <v>262.7</v>
      </c>
    </row>
    <row r="36" spans="1:5" s="183" customFormat="1" ht="12.75">
      <c r="A36" s="245">
        <v>2</v>
      </c>
      <c r="B36" s="217">
        <v>8.9</v>
      </c>
      <c r="C36" s="217">
        <v>10.6</v>
      </c>
      <c r="D36" s="251">
        <v>-1.7753778</v>
      </c>
      <c r="E36" s="217">
        <v>275.296</v>
      </c>
    </row>
    <row r="37" spans="1:5" s="183" customFormat="1" ht="12.75">
      <c r="A37" s="246">
        <v>3</v>
      </c>
      <c r="B37" s="217">
        <v>8.590522789097788</v>
      </c>
      <c r="C37" s="217">
        <v>10.835446522709631</v>
      </c>
      <c r="D37" s="251">
        <v>-2.2449237336118437</v>
      </c>
      <c r="E37" s="217">
        <v>279.6613669213298</v>
      </c>
    </row>
    <row r="38" spans="1:5" s="183" customFormat="1" ht="12.75">
      <c r="A38" s="246">
        <v>4</v>
      </c>
      <c r="B38" s="217">
        <v>8.524506629582055</v>
      </c>
      <c r="C38" s="217">
        <v>10.555313750676758</v>
      </c>
      <c r="D38" s="251">
        <v>-2.030807121094704</v>
      </c>
      <c r="E38" s="217">
        <v>293.8563719385637</v>
      </c>
    </row>
    <row r="39" spans="1:5" s="183" customFormat="1" ht="25.5" customHeight="1">
      <c r="A39" s="183">
        <v>2005</v>
      </c>
      <c r="B39" s="217">
        <v>8.1364242346507</v>
      </c>
      <c r="C39" s="217">
        <v>10.4833269908304</v>
      </c>
      <c r="D39" s="251">
        <v>-2.3469027561797002</v>
      </c>
      <c r="E39" s="217">
        <v>297.78086593998347</v>
      </c>
    </row>
    <row r="40" spans="1:5" s="183" customFormat="1" ht="12.75" customHeight="1">
      <c r="A40" s="245">
        <v>6</v>
      </c>
      <c r="B40" s="217">
        <v>8.008913384692617</v>
      </c>
      <c r="C40" s="217">
        <v>10.525687761818318</v>
      </c>
      <c r="D40" s="251">
        <v>-2.5167743771257016</v>
      </c>
      <c r="E40" s="217">
        <v>316.5829145728643</v>
      </c>
    </row>
    <row r="41" spans="1:5" s="183" customFormat="1" ht="12.75">
      <c r="A41" s="245">
        <v>7</v>
      </c>
      <c r="B41" s="217">
        <v>8.098352607231485</v>
      </c>
      <c r="C41" s="217">
        <v>10.557732108569631</v>
      </c>
      <c r="D41" s="251">
        <v>-2.4593795013381454</v>
      </c>
      <c r="E41" s="217">
        <v>318.844998040155</v>
      </c>
    </row>
    <row r="42" spans="1:5" s="183" customFormat="1" ht="12.75">
      <c r="A42" s="245">
        <v>8</v>
      </c>
      <c r="B42" s="217">
        <v>7.996840475762289</v>
      </c>
      <c r="C42" s="217">
        <v>10.832301903824929</v>
      </c>
      <c r="D42" s="251">
        <v>-2.8354614280626405</v>
      </c>
      <c r="E42" s="217">
        <v>337.5518123291296</v>
      </c>
    </row>
    <row r="43" spans="1:5" s="183" customFormat="1" ht="12.75">
      <c r="A43" s="245">
        <v>9</v>
      </c>
      <c r="B43" s="217">
        <v>7.742610385968581</v>
      </c>
      <c r="C43" s="216">
        <v>10.95330559277606</v>
      </c>
      <c r="D43" s="252">
        <v>-3.210695206807479</v>
      </c>
      <c r="E43" s="216">
        <v>347.7626237285043</v>
      </c>
    </row>
    <row r="44" spans="1:5" ht="25.5" customHeight="1">
      <c r="A44">
        <v>2010</v>
      </c>
      <c r="B44" s="52">
        <v>8</v>
      </c>
      <c r="C44" s="52">
        <v>11</v>
      </c>
      <c r="D44" s="52">
        <v>-3</v>
      </c>
      <c r="E44" s="52">
        <v>354.9</v>
      </c>
    </row>
  </sheetData>
  <sheetProtection/>
  <mergeCells count="7">
    <mergeCell ref="A6:A8"/>
    <mergeCell ref="C6:C8"/>
    <mergeCell ref="D6:D8"/>
    <mergeCell ref="B9:D9"/>
    <mergeCell ref="A4:E4"/>
    <mergeCell ref="E6:E8"/>
    <mergeCell ref="B6:B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L1" sqref="L1"/>
    </sheetView>
  </sheetViews>
  <sheetFormatPr defaultColWidth="11.421875" defaultRowHeight="12.75"/>
  <cols>
    <col min="1" max="1" width="9.8515625" style="0" customWidth="1"/>
    <col min="2" max="2" width="16.28125" style="0" customWidth="1"/>
    <col min="3" max="3" width="11.7109375" style="0" customWidth="1"/>
    <col min="4" max="4" width="13.00390625" style="0" customWidth="1"/>
    <col min="5" max="5" width="11.28125" style="0" customWidth="1"/>
    <col min="6" max="6" width="11.00390625" style="0" customWidth="1"/>
    <col min="7" max="7" width="13.8515625" style="138" customWidth="1"/>
  </cols>
  <sheetData>
    <row r="1" spans="1:7" s="28" customFormat="1" ht="12.75">
      <c r="A1" s="122" t="s">
        <v>204</v>
      </c>
      <c r="B1" s="122"/>
      <c r="C1" s="122"/>
      <c r="D1" s="122"/>
      <c r="E1" s="142"/>
      <c r="F1" s="122"/>
      <c r="G1" s="136"/>
    </row>
    <row r="2" spans="1:7" s="28" customFormat="1" ht="12.75">
      <c r="A2" s="122" t="s">
        <v>185</v>
      </c>
      <c r="B2" s="122"/>
      <c r="C2" s="122"/>
      <c r="D2" s="122"/>
      <c r="E2" s="122"/>
      <c r="F2" s="122"/>
      <c r="G2" s="136"/>
    </row>
    <row r="3" spans="1:7" ht="12.75">
      <c r="A3" s="49"/>
      <c r="B3" s="49"/>
      <c r="C3" s="49"/>
      <c r="D3" s="49"/>
      <c r="E3" s="49"/>
      <c r="F3" s="49"/>
      <c r="G3" s="137"/>
    </row>
    <row r="4" spans="1:7" ht="12.75">
      <c r="A4" s="374" t="s">
        <v>26</v>
      </c>
      <c r="B4" s="374"/>
      <c r="C4" s="374"/>
      <c r="D4" s="374"/>
      <c r="E4" s="374"/>
      <c r="F4" s="374"/>
      <c r="G4" s="374"/>
    </row>
    <row r="5" spans="1:4" ht="12.75">
      <c r="A5" s="23"/>
      <c r="B5" s="23"/>
      <c r="C5" s="23"/>
      <c r="D5" s="23"/>
    </row>
    <row r="6" spans="1:7" s="24" customFormat="1" ht="26.25" customHeight="1">
      <c r="A6" s="387" t="s">
        <v>93</v>
      </c>
      <c r="B6" s="390" t="s">
        <v>105</v>
      </c>
      <c r="C6" s="423" t="s">
        <v>188</v>
      </c>
      <c r="D6" s="424"/>
      <c r="E6" s="390" t="s">
        <v>18</v>
      </c>
      <c r="F6" s="390" t="s">
        <v>8</v>
      </c>
      <c r="G6" s="395" t="s">
        <v>100</v>
      </c>
    </row>
    <row r="7" spans="1:7" s="24" customFormat="1" ht="12.75" customHeight="1">
      <c r="A7" s="389" t="s">
        <v>93</v>
      </c>
      <c r="B7" s="391" t="s">
        <v>0</v>
      </c>
      <c r="C7" s="390" t="s">
        <v>13</v>
      </c>
      <c r="D7" s="422" t="s">
        <v>102</v>
      </c>
      <c r="E7" s="391" t="s">
        <v>0</v>
      </c>
      <c r="F7" s="391"/>
      <c r="G7" s="396" t="s">
        <v>0</v>
      </c>
    </row>
    <row r="8" spans="1:7" s="24" customFormat="1" ht="12.75">
      <c r="A8" s="388"/>
      <c r="B8" s="392"/>
      <c r="C8" s="392"/>
      <c r="D8" s="392" t="s">
        <v>0</v>
      </c>
      <c r="E8" s="392"/>
      <c r="F8" s="392"/>
      <c r="G8" s="397"/>
    </row>
    <row r="9" spans="1:7" s="183" customFormat="1" ht="25.5" customHeight="1">
      <c r="A9" s="26">
        <v>1976</v>
      </c>
      <c r="B9" s="313">
        <v>163</v>
      </c>
      <c r="C9" s="313">
        <v>2294</v>
      </c>
      <c r="D9" s="313">
        <v>151</v>
      </c>
      <c r="E9" s="313">
        <v>15</v>
      </c>
      <c r="F9" s="313">
        <v>279</v>
      </c>
      <c r="G9" s="313">
        <v>2015</v>
      </c>
    </row>
    <row r="10" spans="1:7" s="183" customFormat="1" ht="12.75">
      <c r="A10" s="183">
        <v>77</v>
      </c>
      <c r="B10" s="313">
        <v>185</v>
      </c>
      <c r="C10" s="313">
        <v>2322</v>
      </c>
      <c r="D10" s="313">
        <v>114</v>
      </c>
      <c r="E10" s="313">
        <v>14</v>
      </c>
      <c r="F10" s="313">
        <v>241</v>
      </c>
      <c r="G10" s="313">
        <v>2081</v>
      </c>
    </row>
    <row r="11" spans="1:7" s="183" customFormat="1" ht="12.75">
      <c r="A11" s="183">
        <v>78</v>
      </c>
      <c r="B11" s="313">
        <v>160</v>
      </c>
      <c r="C11" s="313">
        <v>2308</v>
      </c>
      <c r="D11" s="313">
        <v>125</v>
      </c>
      <c r="E11" s="313">
        <v>22</v>
      </c>
      <c r="F11" s="313">
        <v>245</v>
      </c>
      <c r="G11" s="313">
        <v>2063</v>
      </c>
    </row>
    <row r="12" spans="1:7" s="183" customFormat="1" ht="12.75">
      <c r="A12" s="183">
        <v>79</v>
      </c>
      <c r="B12" s="313">
        <v>128</v>
      </c>
      <c r="C12" s="313">
        <v>2302</v>
      </c>
      <c r="D12" s="313">
        <v>110</v>
      </c>
      <c r="E12" s="313">
        <v>16</v>
      </c>
      <c r="F12" s="313">
        <v>253</v>
      </c>
      <c r="G12" s="313">
        <v>2049</v>
      </c>
    </row>
    <row r="13" spans="1:7" s="183" customFormat="1" ht="24.75" customHeight="1">
      <c r="A13" s="183">
        <v>1980</v>
      </c>
      <c r="B13" s="313">
        <v>195</v>
      </c>
      <c r="C13" s="313">
        <v>2448</v>
      </c>
      <c r="D13" s="313">
        <v>167</v>
      </c>
      <c r="E13" s="313">
        <v>17</v>
      </c>
      <c r="F13" s="313">
        <v>289</v>
      </c>
      <c r="G13" s="313">
        <v>2159</v>
      </c>
    </row>
    <row r="14" spans="1:7" s="183" customFormat="1" ht="12.75">
      <c r="A14" s="183">
        <v>81</v>
      </c>
      <c r="B14" s="313">
        <v>192</v>
      </c>
      <c r="C14" s="313">
        <v>2532</v>
      </c>
      <c r="D14" s="313">
        <v>199</v>
      </c>
      <c r="E14" s="313">
        <v>13</v>
      </c>
      <c r="F14" s="313">
        <v>287</v>
      </c>
      <c r="G14" s="313">
        <v>2245</v>
      </c>
    </row>
    <row r="15" spans="1:7" s="183" customFormat="1" ht="12.75">
      <c r="A15" s="201">
        <v>82</v>
      </c>
      <c r="B15" s="313">
        <v>213</v>
      </c>
      <c r="C15" s="313">
        <v>2434</v>
      </c>
      <c r="D15" s="313">
        <v>231</v>
      </c>
      <c r="E15" s="313">
        <v>12</v>
      </c>
      <c r="F15" s="313">
        <v>296</v>
      </c>
      <c r="G15" s="313">
        <v>2138</v>
      </c>
    </row>
    <row r="16" spans="1:7" s="183" customFormat="1" ht="12.75">
      <c r="A16" s="201">
        <v>83</v>
      </c>
      <c r="B16" s="313">
        <v>196</v>
      </c>
      <c r="C16" s="313">
        <v>2156</v>
      </c>
      <c r="D16" s="313">
        <v>214</v>
      </c>
      <c r="E16" s="313">
        <v>14</v>
      </c>
      <c r="F16" s="313">
        <v>285</v>
      </c>
      <c r="G16" s="313">
        <v>1871</v>
      </c>
    </row>
    <row r="17" spans="1:7" s="183" customFormat="1" ht="12.75">
      <c r="A17" s="201">
        <v>84</v>
      </c>
      <c r="B17" s="313">
        <v>161</v>
      </c>
      <c r="C17" s="313">
        <v>1938</v>
      </c>
      <c r="D17" s="313">
        <v>215</v>
      </c>
      <c r="E17" s="313">
        <v>7</v>
      </c>
      <c r="F17" s="313">
        <v>267</v>
      </c>
      <c r="G17" s="313">
        <v>1671</v>
      </c>
    </row>
    <row r="18" spans="1:7" s="183" customFormat="1" ht="24" customHeight="1">
      <c r="A18" s="26">
        <v>1985</v>
      </c>
      <c r="B18" s="313">
        <v>163</v>
      </c>
      <c r="C18" s="313">
        <v>1869</v>
      </c>
      <c r="D18" s="313">
        <v>197</v>
      </c>
      <c r="E18" s="313">
        <v>14</v>
      </c>
      <c r="F18" s="313">
        <v>309</v>
      </c>
      <c r="G18" s="313">
        <v>1560</v>
      </c>
    </row>
    <row r="19" spans="1:7" s="183" customFormat="1" ht="12.75">
      <c r="A19" s="26">
        <v>86</v>
      </c>
      <c r="B19" s="313">
        <v>207</v>
      </c>
      <c r="C19" s="313">
        <v>2101</v>
      </c>
      <c r="D19" s="313">
        <v>262</v>
      </c>
      <c r="E19" s="313">
        <v>7</v>
      </c>
      <c r="F19" s="313">
        <v>250</v>
      </c>
      <c r="G19" s="313">
        <v>1851</v>
      </c>
    </row>
    <row r="20" spans="1:7" s="183" customFormat="1" ht="12.75">
      <c r="A20" s="26">
        <v>87</v>
      </c>
      <c r="B20" s="313">
        <v>231</v>
      </c>
      <c r="C20" s="313">
        <v>2307</v>
      </c>
      <c r="D20" s="313">
        <v>306</v>
      </c>
      <c r="E20" s="313">
        <v>12</v>
      </c>
      <c r="F20" s="313">
        <v>306</v>
      </c>
      <c r="G20" s="313">
        <v>2001</v>
      </c>
    </row>
    <row r="21" spans="1:7" s="183" customFormat="1" ht="12.75">
      <c r="A21" s="26">
        <v>88</v>
      </c>
      <c r="B21" s="313">
        <v>233</v>
      </c>
      <c r="C21" s="313">
        <v>2668</v>
      </c>
      <c r="D21" s="313">
        <v>371</v>
      </c>
      <c r="E21" s="313">
        <v>13</v>
      </c>
      <c r="F21" s="313">
        <v>323</v>
      </c>
      <c r="G21" s="313">
        <v>2345</v>
      </c>
    </row>
    <row r="22" spans="1:7" s="183" customFormat="1" ht="12.75">
      <c r="A22" s="26">
        <v>89</v>
      </c>
      <c r="B22" s="313">
        <v>218</v>
      </c>
      <c r="C22" s="313">
        <v>2784</v>
      </c>
      <c r="D22" s="313">
        <v>351</v>
      </c>
      <c r="E22" s="313">
        <v>5</v>
      </c>
      <c r="F22" s="313">
        <v>306</v>
      </c>
      <c r="G22" s="313">
        <v>2478</v>
      </c>
    </row>
    <row r="23" spans="1:7" s="183" customFormat="1" ht="24.75" customHeight="1">
      <c r="A23" s="183">
        <v>1990</v>
      </c>
      <c r="B23" s="313">
        <v>260</v>
      </c>
      <c r="C23" s="313">
        <v>3007</v>
      </c>
      <c r="D23" s="313">
        <v>361</v>
      </c>
      <c r="E23" s="313">
        <v>11</v>
      </c>
      <c r="F23" s="313">
        <v>346</v>
      </c>
      <c r="G23" s="313">
        <v>2661</v>
      </c>
    </row>
    <row r="24" spans="1:7" s="183" customFormat="1" ht="12.75">
      <c r="A24" s="183">
        <v>91</v>
      </c>
      <c r="B24" s="313">
        <v>220</v>
      </c>
      <c r="C24" s="313">
        <v>2974</v>
      </c>
      <c r="D24" s="313">
        <v>395</v>
      </c>
      <c r="E24" s="313">
        <v>9</v>
      </c>
      <c r="F24" s="313">
        <v>379</v>
      </c>
      <c r="G24" s="313">
        <v>2595</v>
      </c>
    </row>
    <row r="25" spans="1:7" s="183" customFormat="1" ht="12.75">
      <c r="A25" s="183">
        <v>92</v>
      </c>
      <c r="B25" s="313">
        <v>244</v>
      </c>
      <c r="C25" s="313">
        <v>3188</v>
      </c>
      <c r="D25" s="313">
        <v>441</v>
      </c>
      <c r="E25" s="313">
        <v>5</v>
      </c>
      <c r="F25" s="313">
        <v>409</v>
      </c>
      <c r="G25" s="313">
        <v>2779</v>
      </c>
    </row>
    <row r="26" spans="1:7" s="183" customFormat="1" ht="12.75">
      <c r="A26" s="183">
        <v>93</v>
      </c>
      <c r="B26" s="313">
        <v>243</v>
      </c>
      <c r="C26" s="313">
        <v>3206</v>
      </c>
      <c r="D26" s="313">
        <v>470</v>
      </c>
      <c r="E26" s="313">
        <v>15</v>
      </c>
      <c r="F26" s="313">
        <v>427</v>
      </c>
      <c r="G26" s="313">
        <v>2779</v>
      </c>
    </row>
    <row r="27" spans="1:7" s="183" customFormat="1" ht="12.75">
      <c r="A27" s="183">
        <v>94</v>
      </c>
      <c r="B27" s="313">
        <v>264</v>
      </c>
      <c r="C27" s="313">
        <v>3187</v>
      </c>
      <c r="D27" s="313">
        <v>470</v>
      </c>
      <c r="E27" s="313">
        <v>22</v>
      </c>
      <c r="F27" s="313">
        <v>381</v>
      </c>
      <c r="G27" s="313">
        <v>2806</v>
      </c>
    </row>
    <row r="28" spans="1:7" s="183" customFormat="1" ht="25.5" customHeight="1">
      <c r="A28" s="183">
        <v>1995</v>
      </c>
      <c r="B28" s="313">
        <v>293</v>
      </c>
      <c r="C28" s="313">
        <v>3164</v>
      </c>
      <c r="D28" s="313">
        <v>493</v>
      </c>
      <c r="E28" s="313">
        <v>17</v>
      </c>
      <c r="F28" s="313">
        <v>389</v>
      </c>
      <c r="G28" s="313">
        <v>2775</v>
      </c>
    </row>
    <row r="29" spans="1:7" s="183" customFormat="1" ht="12.75">
      <c r="A29" s="183">
        <v>96</v>
      </c>
      <c r="B29" s="313">
        <v>303</v>
      </c>
      <c r="C29" s="313">
        <v>3390</v>
      </c>
      <c r="D29" s="313">
        <v>527</v>
      </c>
      <c r="E29" s="313">
        <v>25</v>
      </c>
      <c r="F29" s="313">
        <v>456</v>
      </c>
      <c r="G29" s="313">
        <v>2934</v>
      </c>
    </row>
    <row r="30" spans="1:7" s="183" customFormat="1" ht="12.75">
      <c r="A30" s="183">
        <v>97</v>
      </c>
      <c r="B30" s="313">
        <v>318</v>
      </c>
      <c r="C30" s="313">
        <v>3381</v>
      </c>
      <c r="D30" s="313">
        <v>552</v>
      </c>
      <c r="E30" s="313">
        <v>22</v>
      </c>
      <c r="F30" s="313">
        <v>449</v>
      </c>
      <c r="G30" s="313">
        <v>2932</v>
      </c>
    </row>
    <row r="31" spans="1:7" s="183" customFormat="1" ht="12.75">
      <c r="A31" s="183">
        <v>98</v>
      </c>
      <c r="B31" s="313">
        <v>317</v>
      </c>
      <c r="C31" s="313">
        <v>3232</v>
      </c>
      <c r="D31" s="313">
        <v>593</v>
      </c>
      <c r="E31" s="313">
        <v>13</v>
      </c>
      <c r="F31" s="313">
        <v>443</v>
      </c>
      <c r="G31" s="313">
        <v>2789</v>
      </c>
    </row>
    <row r="32" spans="1:7" s="183" customFormat="1" ht="12.75">
      <c r="A32" s="183">
        <v>99</v>
      </c>
      <c r="B32" s="313">
        <v>339</v>
      </c>
      <c r="C32" s="313">
        <v>3160</v>
      </c>
      <c r="D32" s="313">
        <v>669</v>
      </c>
      <c r="E32" s="313">
        <v>14</v>
      </c>
      <c r="F32" s="313">
        <v>438</v>
      </c>
      <c r="G32" s="313">
        <v>2722</v>
      </c>
    </row>
    <row r="33" spans="1:7" s="183" customFormat="1" ht="25.5" customHeight="1">
      <c r="A33" s="183">
        <v>2000</v>
      </c>
      <c r="B33" s="313">
        <v>366</v>
      </c>
      <c r="C33" s="313">
        <v>1844</v>
      </c>
      <c r="D33" s="313">
        <v>515</v>
      </c>
      <c r="E33" s="313">
        <v>22</v>
      </c>
      <c r="F33" s="313">
        <v>497</v>
      </c>
      <c r="G33" s="313">
        <v>1347</v>
      </c>
    </row>
    <row r="34" spans="1:7" s="183" customFormat="1" ht="12.75">
      <c r="A34" s="245">
        <v>1</v>
      </c>
      <c r="B34" s="313">
        <v>304</v>
      </c>
      <c r="C34" s="313">
        <v>1655</v>
      </c>
      <c r="D34" s="313">
        <v>555</v>
      </c>
      <c r="E34" s="313">
        <v>16</v>
      </c>
      <c r="F34" s="313">
        <v>476</v>
      </c>
      <c r="G34" s="313">
        <v>1179</v>
      </c>
    </row>
    <row r="35" spans="1:7" s="183" customFormat="1" ht="12.75">
      <c r="A35" s="245">
        <v>2</v>
      </c>
      <c r="B35" s="313">
        <v>301</v>
      </c>
      <c r="C35" s="313">
        <v>1613</v>
      </c>
      <c r="D35" s="313">
        <v>592</v>
      </c>
      <c r="E35" s="313">
        <v>5</v>
      </c>
      <c r="F35" s="313">
        <v>555</v>
      </c>
      <c r="G35" s="313">
        <v>1058</v>
      </c>
    </row>
    <row r="36" spans="1:7" s="183" customFormat="1" ht="12.75">
      <c r="A36" s="246">
        <v>3</v>
      </c>
      <c r="B36" s="313">
        <v>294</v>
      </c>
      <c r="C36" s="313">
        <v>1468</v>
      </c>
      <c r="D36" s="313">
        <v>583</v>
      </c>
      <c r="E36" s="313">
        <v>9</v>
      </c>
      <c r="F36" s="313">
        <v>576</v>
      </c>
      <c r="G36" s="313">
        <v>892</v>
      </c>
    </row>
    <row r="37" spans="1:7" s="183" customFormat="1" ht="12.75">
      <c r="A37" s="246">
        <v>4</v>
      </c>
      <c r="B37" s="313">
        <v>250</v>
      </c>
      <c r="C37" s="313">
        <v>1314</v>
      </c>
      <c r="D37" s="313">
        <v>470</v>
      </c>
      <c r="E37" s="313">
        <v>14</v>
      </c>
      <c r="F37" s="313">
        <v>571</v>
      </c>
      <c r="G37" s="313">
        <v>743</v>
      </c>
    </row>
    <row r="38" spans="1:7" s="183" customFormat="1" ht="26.25" customHeight="1">
      <c r="A38" s="183">
        <v>2005</v>
      </c>
      <c r="B38" s="281">
        <v>223</v>
      </c>
      <c r="C38" s="313">
        <v>1186</v>
      </c>
      <c r="D38" s="313">
        <v>521</v>
      </c>
      <c r="E38" s="313">
        <v>7</v>
      </c>
      <c r="F38" s="313">
        <v>608</v>
      </c>
      <c r="G38" s="313">
        <v>578</v>
      </c>
    </row>
    <row r="39" spans="1:7" s="183" customFormat="1" ht="12.75">
      <c r="A39" s="245">
        <v>6</v>
      </c>
      <c r="B39" s="281">
        <v>211</v>
      </c>
      <c r="C39" s="313">
        <v>1067</v>
      </c>
      <c r="D39" s="313">
        <v>452</v>
      </c>
      <c r="E39" s="313">
        <v>11</v>
      </c>
      <c r="F39" s="313">
        <v>560</v>
      </c>
      <c r="G39" s="313">
        <v>507</v>
      </c>
    </row>
    <row r="40" spans="1:7" s="183" customFormat="1" ht="12.75">
      <c r="A40" s="245">
        <v>7</v>
      </c>
      <c r="B40" s="281">
        <v>182</v>
      </c>
      <c r="C40" s="313">
        <v>984</v>
      </c>
      <c r="D40" s="313">
        <v>427</v>
      </c>
      <c r="E40" s="313">
        <v>15</v>
      </c>
      <c r="F40" s="313">
        <v>582</v>
      </c>
      <c r="G40" s="313">
        <v>402</v>
      </c>
    </row>
    <row r="41" spans="1:7" s="183" customFormat="1" ht="12.75">
      <c r="A41" s="245">
        <v>8</v>
      </c>
      <c r="B41" s="281">
        <v>177</v>
      </c>
      <c r="C41" s="313">
        <v>1195</v>
      </c>
      <c r="D41" s="313">
        <v>494</v>
      </c>
      <c r="E41" s="313">
        <v>14</v>
      </c>
      <c r="F41" s="313">
        <v>613</v>
      </c>
      <c r="G41" s="313">
        <v>582</v>
      </c>
    </row>
    <row r="42" spans="1:7" s="183" customFormat="1" ht="12.75">
      <c r="A42" s="245">
        <v>9</v>
      </c>
      <c r="B42" s="315">
        <v>194</v>
      </c>
      <c r="C42" s="316">
        <v>1510</v>
      </c>
      <c r="D42" s="316">
        <v>524</v>
      </c>
      <c r="E42" s="316">
        <v>16</v>
      </c>
      <c r="F42" s="316">
        <v>695</v>
      </c>
      <c r="G42" s="316">
        <v>815</v>
      </c>
    </row>
    <row r="43" spans="1:7" ht="22.5" customHeight="1">
      <c r="A43" s="183">
        <v>2010</v>
      </c>
      <c r="B43" s="281">
        <f>SUM('Tab. 3.2.1 HHuSH Ausl'!B17)</f>
        <v>204</v>
      </c>
      <c r="C43" s="281">
        <f>SUM('Tab. 3.2.1 HHuSH Ausl'!C17)</f>
        <v>1369</v>
      </c>
      <c r="D43" s="281">
        <f>SUM('Tab. 3.2.1 HHuSH Ausl'!D17)</f>
        <v>538</v>
      </c>
      <c r="E43" s="281">
        <f>SUM('Tab. 3.2.1 HHuSH Ausl'!E17)</f>
        <v>10</v>
      </c>
      <c r="F43" s="281">
        <f>SUM('Tab. 3.2.1 HHuSH Ausl'!F17)</f>
        <v>669</v>
      </c>
      <c r="G43" s="281">
        <f>SUM(C43-F43)</f>
        <v>700</v>
      </c>
    </row>
    <row r="44" ht="12.75">
      <c r="G44" s="180"/>
    </row>
    <row r="45" spans="1:7" ht="13.5">
      <c r="A45" s="75" t="s">
        <v>106</v>
      </c>
      <c r="B45" s="78"/>
      <c r="G45"/>
    </row>
    <row r="46" s="76" customFormat="1" ht="13.5">
      <c r="A46" s="75" t="s">
        <v>194</v>
      </c>
    </row>
    <row r="47" ht="12.75">
      <c r="A47" s="76" t="s">
        <v>195</v>
      </c>
    </row>
    <row r="48" spans="1:7" ht="12.75">
      <c r="A48" s="77"/>
      <c r="G48"/>
    </row>
    <row r="49" ht="12.75">
      <c r="G49" s="180"/>
    </row>
    <row r="51" ht="12.75">
      <c r="G51" s="180"/>
    </row>
    <row r="52" ht="12.75">
      <c r="G52" s="180"/>
    </row>
  </sheetData>
  <sheetProtection/>
  <mergeCells count="9">
    <mergeCell ref="A4:G4"/>
    <mergeCell ref="A6:A8"/>
    <mergeCell ref="B6:B8"/>
    <mergeCell ref="C6:D6"/>
    <mergeCell ref="E6:E8"/>
    <mergeCell ref="F6:F8"/>
    <mergeCell ref="G6:G8"/>
    <mergeCell ref="C7:C8"/>
    <mergeCell ref="D7:D8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2"/>
  <sheetViews>
    <sheetView zoomScaleSheetLayoutView="100" workbookViewId="0" topLeftCell="A1">
      <selection activeCell="L1" sqref="L1"/>
    </sheetView>
  </sheetViews>
  <sheetFormatPr defaultColWidth="11.00390625" defaultRowHeight="12.75"/>
  <cols>
    <col min="1" max="1" width="9.8515625" style="0" customWidth="1"/>
    <col min="2" max="2" width="16.28125" style="0" customWidth="1"/>
    <col min="3" max="3" width="11.7109375" style="0" customWidth="1"/>
    <col min="4" max="4" width="13.00390625" style="0" customWidth="1"/>
    <col min="5" max="5" width="11.28125" style="0" customWidth="1"/>
    <col min="6" max="6" width="11.00390625" style="0" customWidth="1"/>
    <col min="7" max="7" width="13.8515625" style="138" customWidth="1"/>
    <col min="8" max="16384" width="11.00390625" style="94" customWidth="1"/>
  </cols>
  <sheetData>
    <row r="1" spans="1:7" s="93" customFormat="1" ht="12.75">
      <c r="A1" s="122" t="s">
        <v>204</v>
      </c>
      <c r="B1" s="122"/>
      <c r="C1" s="122"/>
      <c r="D1" s="122"/>
      <c r="E1" s="142"/>
      <c r="F1" s="122"/>
      <c r="G1" s="136"/>
    </row>
    <row r="2" spans="1:7" s="93" customFormat="1" ht="12.75">
      <c r="A2" s="122" t="s">
        <v>185</v>
      </c>
      <c r="B2" s="122"/>
      <c r="C2" s="122"/>
      <c r="D2" s="122"/>
      <c r="E2" s="122"/>
      <c r="F2" s="122"/>
      <c r="G2" s="136"/>
    </row>
    <row r="3" spans="1:7" ht="12.75">
      <c r="A3" s="49"/>
      <c r="B3" s="49"/>
      <c r="C3" s="49"/>
      <c r="D3" s="49"/>
      <c r="E3" s="49"/>
      <c r="F3" s="49"/>
      <c r="G3" s="137"/>
    </row>
    <row r="4" spans="1:7" ht="12.75">
      <c r="A4" s="374" t="s">
        <v>34</v>
      </c>
      <c r="B4" s="374"/>
      <c r="C4" s="374"/>
      <c r="D4" s="374"/>
      <c r="E4" s="374"/>
      <c r="F4" s="374"/>
      <c r="G4" s="374"/>
    </row>
    <row r="5" spans="1:4" ht="12.75">
      <c r="A5" s="23"/>
      <c r="B5" s="23"/>
      <c r="C5" s="23"/>
      <c r="D5" s="23"/>
    </row>
    <row r="6" spans="1:7" s="95" customFormat="1" ht="26.25" customHeight="1">
      <c r="A6" s="387" t="s">
        <v>93</v>
      </c>
      <c r="B6" s="390" t="s">
        <v>105</v>
      </c>
      <c r="C6" s="423" t="s">
        <v>188</v>
      </c>
      <c r="D6" s="424"/>
      <c r="E6" s="390" t="s">
        <v>18</v>
      </c>
      <c r="F6" s="390" t="s">
        <v>8</v>
      </c>
      <c r="G6" s="395" t="s">
        <v>100</v>
      </c>
    </row>
    <row r="7" spans="1:7" s="95" customFormat="1" ht="12.75" customHeight="1">
      <c r="A7" s="389" t="s">
        <v>93</v>
      </c>
      <c r="B7" s="391" t="s">
        <v>0</v>
      </c>
      <c r="C7" s="390" t="s">
        <v>13</v>
      </c>
      <c r="D7" s="422" t="s">
        <v>102</v>
      </c>
      <c r="E7" s="391" t="s">
        <v>0</v>
      </c>
      <c r="F7" s="391"/>
      <c r="G7" s="396" t="s">
        <v>0</v>
      </c>
    </row>
    <row r="8" spans="1:7" s="95" customFormat="1" ht="12.75">
      <c r="A8" s="388"/>
      <c r="B8" s="392"/>
      <c r="C8" s="392"/>
      <c r="D8" s="392" t="s">
        <v>0</v>
      </c>
      <c r="E8" s="392"/>
      <c r="F8" s="392"/>
      <c r="G8" s="397"/>
    </row>
    <row r="9" spans="1:7" ht="25.5" customHeight="1">
      <c r="A9" s="26">
        <v>1976</v>
      </c>
      <c r="B9" s="178" t="s">
        <v>147</v>
      </c>
      <c r="C9" s="177">
        <v>1734</v>
      </c>
      <c r="D9" s="177">
        <v>76</v>
      </c>
      <c r="E9" s="177">
        <v>15</v>
      </c>
      <c r="F9" s="177">
        <v>186</v>
      </c>
      <c r="G9" s="177">
        <v>1548</v>
      </c>
    </row>
    <row r="10" spans="1:7" ht="12.75">
      <c r="A10" s="183">
        <v>77</v>
      </c>
      <c r="B10" s="177">
        <v>35</v>
      </c>
      <c r="C10" s="177">
        <v>1437</v>
      </c>
      <c r="D10" s="177">
        <v>52</v>
      </c>
      <c r="E10" s="177">
        <v>7</v>
      </c>
      <c r="F10" s="177">
        <v>161</v>
      </c>
      <c r="G10" s="177">
        <v>1276</v>
      </c>
    </row>
    <row r="11" spans="1:7" ht="12.75">
      <c r="A11" s="183">
        <v>78</v>
      </c>
      <c r="B11" s="177">
        <v>35</v>
      </c>
      <c r="C11" s="177">
        <v>1331</v>
      </c>
      <c r="D11" s="177">
        <v>63</v>
      </c>
      <c r="E11" s="177">
        <v>6</v>
      </c>
      <c r="F11" s="177">
        <v>179</v>
      </c>
      <c r="G11" s="177">
        <v>1152</v>
      </c>
    </row>
    <row r="12" spans="1:7" ht="12.75">
      <c r="A12" s="183">
        <v>79</v>
      </c>
      <c r="B12" s="177">
        <v>37</v>
      </c>
      <c r="C12" s="177">
        <v>1313</v>
      </c>
      <c r="D12" s="177">
        <v>62</v>
      </c>
      <c r="E12" s="177">
        <v>9</v>
      </c>
      <c r="F12" s="177">
        <v>197</v>
      </c>
      <c r="G12" s="177">
        <v>1116</v>
      </c>
    </row>
    <row r="13" spans="1:7" ht="24.75" customHeight="1">
      <c r="A13" s="183">
        <v>1980</v>
      </c>
      <c r="B13" s="177">
        <v>31</v>
      </c>
      <c r="C13" s="177">
        <v>1368</v>
      </c>
      <c r="D13" s="177">
        <v>67</v>
      </c>
      <c r="E13" s="177">
        <v>9</v>
      </c>
      <c r="F13" s="177">
        <v>168</v>
      </c>
      <c r="G13" s="177">
        <v>1200</v>
      </c>
    </row>
    <row r="14" spans="1:7" ht="12.75">
      <c r="A14" s="183">
        <v>81</v>
      </c>
      <c r="B14" s="177">
        <v>36</v>
      </c>
      <c r="C14" s="177">
        <v>1474</v>
      </c>
      <c r="D14" s="177">
        <v>85</v>
      </c>
      <c r="E14" s="177">
        <v>19</v>
      </c>
      <c r="F14" s="177">
        <v>160</v>
      </c>
      <c r="G14" s="177">
        <v>1314</v>
      </c>
    </row>
    <row r="15" spans="1:7" ht="12.75">
      <c r="A15" s="201">
        <v>82</v>
      </c>
      <c r="B15" s="177">
        <v>68</v>
      </c>
      <c r="C15" s="177">
        <v>1386</v>
      </c>
      <c r="D15" s="177">
        <v>101</v>
      </c>
      <c r="E15" s="177">
        <v>12</v>
      </c>
      <c r="F15" s="177">
        <v>205</v>
      </c>
      <c r="G15" s="177">
        <v>1181</v>
      </c>
    </row>
    <row r="16" spans="1:7" ht="12.75">
      <c r="A16" s="201">
        <v>83</v>
      </c>
      <c r="B16" s="177">
        <v>46</v>
      </c>
      <c r="C16" s="177">
        <v>1175</v>
      </c>
      <c r="D16" s="177">
        <v>98</v>
      </c>
      <c r="E16" s="177">
        <v>7</v>
      </c>
      <c r="F16" s="177">
        <v>153</v>
      </c>
      <c r="G16" s="177">
        <v>1022</v>
      </c>
    </row>
    <row r="17" spans="1:7" ht="12.75">
      <c r="A17" s="201">
        <v>84</v>
      </c>
      <c r="B17" s="177">
        <v>48</v>
      </c>
      <c r="C17" s="177">
        <v>967</v>
      </c>
      <c r="D17" s="177">
        <v>83</v>
      </c>
      <c r="E17" s="177">
        <v>5</v>
      </c>
      <c r="F17" s="177">
        <v>171</v>
      </c>
      <c r="G17" s="177">
        <v>796</v>
      </c>
    </row>
    <row r="18" spans="1:7" ht="24" customHeight="1">
      <c r="A18" s="26">
        <v>1985</v>
      </c>
      <c r="B18" s="177">
        <v>45</v>
      </c>
      <c r="C18" s="177">
        <v>932</v>
      </c>
      <c r="D18" s="177">
        <v>70</v>
      </c>
      <c r="E18" s="177">
        <v>6</v>
      </c>
      <c r="F18" s="177">
        <v>150</v>
      </c>
      <c r="G18" s="177">
        <v>782</v>
      </c>
    </row>
    <row r="19" spans="1:7" ht="12.75">
      <c r="A19" s="26">
        <v>86</v>
      </c>
      <c r="B19" s="177">
        <v>54</v>
      </c>
      <c r="C19" s="177">
        <v>956</v>
      </c>
      <c r="D19" s="177">
        <v>79</v>
      </c>
      <c r="E19" s="177">
        <v>4</v>
      </c>
      <c r="F19" s="177">
        <v>146</v>
      </c>
      <c r="G19" s="177">
        <v>810</v>
      </c>
    </row>
    <row r="20" spans="1:7" ht="12.75">
      <c r="A20" s="26">
        <v>87</v>
      </c>
      <c r="B20" s="177">
        <v>60</v>
      </c>
      <c r="C20" s="177">
        <v>1125</v>
      </c>
      <c r="D20" s="177">
        <v>108</v>
      </c>
      <c r="E20" s="177">
        <v>7</v>
      </c>
      <c r="F20" s="177">
        <v>170</v>
      </c>
      <c r="G20" s="177">
        <v>955</v>
      </c>
    </row>
    <row r="21" spans="1:7" ht="12.75">
      <c r="A21" s="26">
        <v>88</v>
      </c>
      <c r="B21" s="177">
        <v>88</v>
      </c>
      <c r="C21" s="177">
        <v>1182</v>
      </c>
      <c r="D21" s="177">
        <v>109</v>
      </c>
      <c r="E21" s="177">
        <v>4</v>
      </c>
      <c r="F21" s="177">
        <v>185</v>
      </c>
      <c r="G21" s="177">
        <v>997</v>
      </c>
    </row>
    <row r="22" spans="1:7" ht="12.75">
      <c r="A22" s="26">
        <v>89</v>
      </c>
      <c r="B22" s="177">
        <v>98</v>
      </c>
      <c r="C22" s="177">
        <v>1393</v>
      </c>
      <c r="D22" s="177">
        <v>149</v>
      </c>
      <c r="E22" s="177">
        <v>6</v>
      </c>
      <c r="F22" s="177">
        <v>206</v>
      </c>
      <c r="G22" s="177">
        <v>1187</v>
      </c>
    </row>
    <row r="23" spans="1:7" ht="24.75" customHeight="1">
      <c r="A23" s="183">
        <v>1990</v>
      </c>
      <c r="B23" s="177">
        <v>86</v>
      </c>
      <c r="C23" s="177">
        <v>1512</v>
      </c>
      <c r="D23" s="177">
        <v>169</v>
      </c>
      <c r="E23" s="177">
        <v>8</v>
      </c>
      <c r="F23" s="177">
        <v>199</v>
      </c>
      <c r="G23" s="177">
        <v>1313</v>
      </c>
    </row>
    <row r="24" spans="1:7" ht="12.75">
      <c r="A24" s="183">
        <v>91</v>
      </c>
      <c r="B24" s="177">
        <v>85</v>
      </c>
      <c r="C24" s="177">
        <v>1572</v>
      </c>
      <c r="D24" s="177">
        <v>172</v>
      </c>
      <c r="E24" s="177">
        <v>9</v>
      </c>
      <c r="F24" s="177">
        <v>215</v>
      </c>
      <c r="G24" s="177">
        <v>1357</v>
      </c>
    </row>
    <row r="25" spans="1:7" ht="12.75">
      <c r="A25" s="183">
        <v>92</v>
      </c>
      <c r="B25" s="177">
        <v>113</v>
      </c>
      <c r="C25" s="177">
        <v>1712</v>
      </c>
      <c r="D25" s="177">
        <v>167</v>
      </c>
      <c r="E25" s="177">
        <v>9</v>
      </c>
      <c r="F25" s="177">
        <v>234</v>
      </c>
      <c r="G25" s="177">
        <v>1478</v>
      </c>
    </row>
    <row r="26" spans="1:7" ht="12.75">
      <c r="A26" s="183">
        <v>93</v>
      </c>
      <c r="B26" s="177">
        <v>119</v>
      </c>
      <c r="C26" s="177">
        <v>1789</v>
      </c>
      <c r="D26" s="177">
        <v>192</v>
      </c>
      <c r="E26" s="177">
        <v>12</v>
      </c>
      <c r="F26" s="177">
        <v>230</v>
      </c>
      <c r="G26" s="177">
        <v>1559</v>
      </c>
    </row>
    <row r="27" spans="1:7" ht="12.75">
      <c r="A27" s="183">
        <v>94</v>
      </c>
      <c r="B27" s="177">
        <v>127</v>
      </c>
      <c r="C27" s="177">
        <v>1745</v>
      </c>
      <c r="D27" s="177">
        <v>200</v>
      </c>
      <c r="E27" s="177">
        <v>16</v>
      </c>
      <c r="F27" s="177">
        <v>264</v>
      </c>
      <c r="G27" s="177">
        <v>1481</v>
      </c>
    </row>
    <row r="28" spans="1:7" ht="25.5" customHeight="1">
      <c r="A28" s="183">
        <v>1995</v>
      </c>
      <c r="B28" s="177">
        <v>147</v>
      </c>
      <c r="C28" s="177">
        <v>1791</v>
      </c>
      <c r="D28" s="177">
        <v>195</v>
      </c>
      <c r="E28" s="177">
        <v>17</v>
      </c>
      <c r="F28" s="177">
        <v>274</v>
      </c>
      <c r="G28" s="177">
        <v>1517</v>
      </c>
    </row>
    <row r="29" spans="1:7" ht="12.75">
      <c r="A29" s="183">
        <v>96</v>
      </c>
      <c r="B29" s="177">
        <v>203</v>
      </c>
      <c r="C29" s="177">
        <v>1898</v>
      </c>
      <c r="D29" s="177">
        <v>240</v>
      </c>
      <c r="E29" s="177">
        <v>12</v>
      </c>
      <c r="F29" s="177">
        <v>306</v>
      </c>
      <c r="G29" s="177">
        <v>1592</v>
      </c>
    </row>
    <row r="30" spans="1:7" ht="12.75">
      <c r="A30" s="183">
        <v>97</v>
      </c>
      <c r="B30" s="177">
        <v>218</v>
      </c>
      <c r="C30" s="177">
        <v>2104</v>
      </c>
      <c r="D30" s="177">
        <v>255</v>
      </c>
      <c r="E30" s="177">
        <v>13</v>
      </c>
      <c r="F30" s="177">
        <v>309</v>
      </c>
      <c r="G30" s="177">
        <v>1795</v>
      </c>
    </row>
    <row r="31" spans="1:7" ht="12.75">
      <c r="A31" s="183">
        <v>98</v>
      </c>
      <c r="B31" s="177">
        <v>209</v>
      </c>
      <c r="C31" s="177">
        <v>1919</v>
      </c>
      <c r="D31" s="177">
        <v>226</v>
      </c>
      <c r="E31" s="177">
        <v>10</v>
      </c>
      <c r="F31" s="177">
        <v>308</v>
      </c>
      <c r="G31" s="177">
        <v>1611</v>
      </c>
    </row>
    <row r="32" spans="1:7" ht="12.75">
      <c r="A32" s="183">
        <v>99</v>
      </c>
      <c r="B32" s="177">
        <v>186</v>
      </c>
      <c r="C32" s="177">
        <v>1831</v>
      </c>
      <c r="D32" s="177">
        <v>273</v>
      </c>
      <c r="E32" s="177">
        <v>14</v>
      </c>
      <c r="F32" s="177">
        <v>310</v>
      </c>
      <c r="G32" s="177">
        <v>1521</v>
      </c>
    </row>
    <row r="33" spans="1:7" ht="25.5" customHeight="1">
      <c r="A33" s="183">
        <v>2000</v>
      </c>
      <c r="B33" s="177">
        <v>234</v>
      </c>
      <c r="C33" s="177">
        <v>1046</v>
      </c>
      <c r="D33" s="177">
        <v>231</v>
      </c>
      <c r="E33" s="177">
        <v>6</v>
      </c>
      <c r="F33" s="177">
        <v>296</v>
      </c>
      <c r="G33" s="177">
        <v>750</v>
      </c>
    </row>
    <row r="34" spans="1:7" ht="12.75">
      <c r="A34" s="245">
        <v>1</v>
      </c>
      <c r="B34" s="177">
        <v>204</v>
      </c>
      <c r="C34" s="177">
        <v>847</v>
      </c>
      <c r="D34" s="177">
        <v>178</v>
      </c>
      <c r="E34" s="177">
        <v>13</v>
      </c>
      <c r="F34" s="177">
        <v>331</v>
      </c>
      <c r="G34" s="177">
        <v>516</v>
      </c>
    </row>
    <row r="35" spans="1:7" ht="12.75">
      <c r="A35" s="245">
        <v>2</v>
      </c>
      <c r="B35" s="177">
        <v>212</v>
      </c>
      <c r="C35" s="177">
        <v>824</v>
      </c>
      <c r="D35" s="177">
        <v>204</v>
      </c>
      <c r="E35" s="177">
        <v>9</v>
      </c>
      <c r="F35" s="177">
        <v>367</v>
      </c>
      <c r="G35" s="177">
        <v>457</v>
      </c>
    </row>
    <row r="36" spans="1:7" ht="12.75">
      <c r="A36" s="246">
        <v>3</v>
      </c>
      <c r="B36" s="177">
        <v>178</v>
      </c>
      <c r="C36" s="177">
        <v>776</v>
      </c>
      <c r="D36" s="177">
        <v>216</v>
      </c>
      <c r="E36" s="177">
        <v>14</v>
      </c>
      <c r="F36" s="177">
        <v>467</v>
      </c>
      <c r="G36" s="177">
        <v>309</v>
      </c>
    </row>
    <row r="37" spans="1:7" ht="12.75">
      <c r="A37" s="246">
        <v>4</v>
      </c>
      <c r="B37" s="177">
        <v>144</v>
      </c>
      <c r="C37" s="177">
        <v>678</v>
      </c>
      <c r="D37" s="177">
        <v>200</v>
      </c>
      <c r="E37" s="177">
        <v>7</v>
      </c>
      <c r="F37" s="177">
        <v>331</v>
      </c>
      <c r="G37" s="177">
        <v>347</v>
      </c>
    </row>
    <row r="38" spans="1:7" ht="26.25" customHeight="1">
      <c r="A38" s="183">
        <v>2005</v>
      </c>
      <c r="B38" s="182">
        <v>139</v>
      </c>
      <c r="C38" s="177">
        <v>561</v>
      </c>
      <c r="D38" s="177">
        <v>182</v>
      </c>
      <c r="E38" s="177">
        <v>4</v>
      </c>
      <c r="F38" s="177">
        <v>352</v>
      </c>
      <c r="G38" s="177">
        <v>209</v>
      </c>
    </row>
    <row r="39" spans="1:7" ht="12.75">
      <c r="A39" s="245">
        <v>6</v>
      </c>
      <c r="B39" s="182">
        <v>129</v>
      </c>
      <c r="C39" s="177">
        <v>553</v>
      </c>
      <c r="D39" s="177">
        <v>190</v>
      </c>
      <c r="E39" s="177">
        <v>5</v>
      </c>
      <c r="F39" s="177">
        <v>417</v>
      </c>
      <c r="G39" s="177">
        <v>136</v>
      </c>
    </row>
    <row r="40" spans="1:7" ht="12.75">
      <c r="A40" s="245">
        <v>7</v>
      </c>
      <c r="B40" s="182">
        <v>117</v>
      </c>
      <c r="C40" s="177">
        <v>528</v>
      </c>
      <c r="D40" s="177">
        <v>203</v>
      </c>
      <c r="E40" s="177">
        <v>6</v>
      </c>
      <c r="F40" s="177">
        <v>438</v>
      </c>
      <c r="G40" s="177">
        <v>90</v>
      </c>
    </row>
    <row r="41" spans="1:7" ht="12.75">
      <c r="A41" s="245">
        <v>8</v>
      </c>
      <c r="B41" s="182">
        <v>125</v>
      </c>
      <c r="C41" s="177">
        <v>521</v>
      </c>
      <c r="D41" s="177">
        <v>170</v>
      </c>
      <c r="E41" s="177">
        <v>2</v>
      </c>
      <c r="F41" s="177">
        <v>491</v>
      </c>
      <c r="G41" s="177">
        <v>30</v>
      </c>
    </row>
    <row r="42" spans="1:7" ht="12.75">
      <c r="A42" s="245">
        <v>9</v>
      </c>
      <c r="B42" s="242">
        <v>113</v>
      </c>
      <c r="C42" s="248">
        <v>505</v>
      </c>
      <c r="D42" s="248">
        <v>180</v>
      </c>
      <c r="E42" s="248">
        <v>2</v>
      </c>
      <c r="F42" s="248">
        <v>632</v>
      </c>
      <c r="G42" s="248">
        <v>-127</v>
      </c>
    </row>
    <row r="43" spans="1:7" ht="22.5" customHeight="1">
      <c r="A43" s="183">
        <v>2010</v>
      </c>
      <c r="B43" s="281">
        <f>SUM('Tab. 3.2.1 HHuSH Ausl'!B42)</f>
        <v>94</v>
      </c>
      <c r="C43" s="281">
        <f>SUM('Tab. 3.2.1 HHuSH Ausl'!C42)</f>
        <v>559</v>
      </c>
      <c r="D43" s="281">
        <f>SUM('Tab. 3.2.1 HHuSH Ausl'!D42)</f>
        <v>228</v>
      </c>
      <c r="E43" s="281">
        <f>SUM('Tab. 3.2.1 HHuSH Ausl'!E42)</f>
        <v>1</v>
      </c>
      <c r="F43" s="281">
        <f>SUM('Tab. 3.2.1 HHuSH Ausl'!F42)</f>
        <v>547</v>
      </c>
      <c r="G43" s="281">
        <f>SUM(C43-F43)</f>
        <v>12</v>
      </c>
    </row>
    <row r="44" ht="12.75">
      <c r="G44" s="180"/>
    </row>
    <row r="45" spans="1:2" ht="13.5">
      <c r="A45" s="75" t="s">
        <v>106</v>
      </c>
      <c r="B45" s="78"/>
    </row>
    <row r="46" s="76" customFormat="1" ht="13.5">
      <c r="A46" s="75" t="s">
        <v>194</v>
      </c>
    </row>
    <row r="47" spans="1:7" ht="12.75">
      <c r="A47" s="76" t="s">
        <v>195</v>
      </c>
      <c r="G47" s="138"/>
    </row>
    <row r="48" ht="12.75">
      <c r="G48" s="180"/>
    </row>
    <row r="49" ht="12.75">
      <c r="G49" s="180"/>
    </row>
    <row r="50" ht="12.75">
      <c r="G50" s="180"/>
    </row>
    <row r="51" ht="12.75">
      <c r="G51" s="180"/>
    </row>
    <row r="52" ht="12.75">
      <c r="G52" s="180"/>
    </row>
  </sheetData>
  <sheetProtection/>
  <mergeCells count="9">
    <mergeCell ref="A4:G4"/>
    <mergeCell ref="A6:A8"/>
    <mergeCell ref="B6:B8"/>
    <mergeCell ref="C6:D6"/>
    <mergeCell ref="E6:E8"/>
    <mergeCell ref="F6:F8"/>
    <mergeCell ref="G6:G8"/>
    <mergeCell ref="C7:C8"/>
    <mergeCell ref="D7:D8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L1" sqref="L1"/>
    </sheetView>
  </sheetViews>
  <sheetFormatPr defaultColWidth="11.421875" defaultRowHeight="12.75"/>
  <cols>
    <col min="1" max="1" width="9.8515625" style="0" customWidth="1"/>
    <col min="2" max="2" width="15.00390625" style="0" customWidth="1"/>
    <col min="3" max="3" width="11.00390625" style="0" customWidth="1"/>
    <col min="4" max="4" width="18.140625" style="138" customWidth="1"/>
    <col min="5" max="5" width="21.7109375" style="0" customWidth="1"/>
  </cols>
  <sheetData>
    <row r="1" spans="1:4" s="28" customFormat="1" ht="12.75">
      <c r="A1" s="122" t="s">
        <v>204</v>
      </c>
      <c r="B1" s="122"/>
      <c r="C1" s="122"/>
      <c r="D1" s="136"/>
    </row>
    <row r="2" spans="1:4" s="28" customFormat="1" ht="12.75">
      <c r="A2" s="122" t="s">
        <v>186</v>
      </c>
      <c r="B2" s="122"/>
      <c r="C2" s="122"/>
      <c r="D2" s="136"/>
    </row>
    <row r="3" spans="1:5" ht="12.75">
      <c r="A3" s="49"/>
      <c r="B3" s="49"/>
      <c r="C3" s="49"/>
      <c r="D3" s="137"/>
      <c r="E3" s="28"/>
    </row>
    <row r="4" spans="1:5" ht="12.75">
      <c r="A4" s="374" t="s">
        <v>26</v>
      </c>
      <c r="B4" s="374"/>
      <c r="C4" s="374"/>
      <c r="D4" s="374"/>
      <c r="E4" s="374"/>
    </row>
    <row r="5" spans="1:2" ht="12.75">
      <c r="A5" s="23"/>
      <c r="B5" s="23"/>
    </row>
    <row r="6" spans="1:5" s="24" customFormat="1" ht="24" customHeight="1">
      <c r="A6" s="387" t="s">
        <v>93</v>
      </c>
      <c r="B6" s="390" t="s">
        <v>7</v>
      </c>
      <c r="C6" s="390" t="s">
        <v>8</v>
      </c>
      <c r="D6" s="395" t="s">
        <v>100</v>
      </c>
      <c r="E6" s="395" t="s">
        <v>145</v>
      </c>
    </row>
    <row r="7" spans="1:5" s="24" customFormat="1" ht="12.75" customHeight="1">
      <c r="A7" s="389" t="s">
        <v>93</v>
      </c>
      <c r="B7" s="391"/>
      <c r="C7" s="391"/>
      <c r="D7" s="396" t="s">
        <v>0</v>
      </c>
      <c r="E7" s="396"/>
    </row>
    <row r="8" spans="1:5" s="24" customFormat="1" ht="8.25" customHeight="1">
      <c r="A8" s="389"/>
      <c r="B8" s="392"/>
      <c r="C8" s="391"/>
      <c r="D8" s="396"/>
      <c r="E8" s="397"/>
    </row>
    <row r="9" spans="1:5" ht="19.5" customHeight="1">
      <c r="A9" s="184"/>
      <c r="B9" s="400" t="s">
        <v>187</v>
      </c>
      <c r="C9" s="401"/>
      <c r="D9" s="402"/>
      <c r="E9" s="185" t="s">
        <v>155</v>
      </c>
    </row>
    <row r="10" spans="1:5" s="183" customFormat="1" ht="25.5" customHeight="1">
      <c r="A10" s="183">
        <v>1976</v>
      </c>
      <c r="B10" s="253" t="s">
        <v>98</v>
      </c>
      <c r="C10" s="253" t="s">
        <v>98</v>
      </c>
      <c r="D10" s="254" t="s">
        <v>98</v>
      </c>
      <c r="E10" s="253" t="s">
        <v>98</v>
      </c>
    </row>
    <row r="11" spans="1:5" s="183" customFormat="1" ht="12.75">
      <c r="A11" s="183">
        <v>77</v>
      </c>
      <c r="B11" s="253" t="s">
        <v>98</v>
      </c>
      <c r="C11" s="253" t="s">
        <v>98</v>
      </c>
      <c r="D11" s="254" t="s">
        <v>98</v>
      </c>
      <c r="E11" s="253" t="s">
        <v>98</v>
      </c>
    </row>
    <row r="12" spans="1:5" s="183" customFormat="1" ht="12.75">
      <c r="A12" s="183">
        <v>78</v>
      </c>
      <c r="B12" s="253" t="s">
        <v>98</v>
      </c>
      <c r="C12" s="253" t="s">
        <v>98</v>
      </c>
      <c r="D12" s="254" t="s">
        <v>98</v>
      </c>
      <c r="E12" s="253" t="s">
        <v>98</v>
      </c>
    </row>
    <row r="13" spans="1:5" s="183" customFormat="1" ht="12.75" customHeight="1">
      <c r="A13" s="183">
        <v>79</v>
      </c>
      <c r="B13" s="253">
        <v>17.746324691443682</v>
      </c>
      <c r="C13" s="253">
        <v>1.9503997163054958</v>
      </c>
      <c r="D13" s="254">
        <v>15.795924975138185</v>
      </c>
      <c r="E13" s="253">
        <v>47.78453518679409</v>
      </c>
    </row>
    <row r="14" spans="1:5" s="183" customFormat="1" ht="25.5" customHeight="1">
      <c r="A14" s="183">
        <v>1980</v>
      </c>
      <c r="B14" s="253">
        <v>17.292898467798334</v>
      </c>
      <c r="C14" s="253">
        <v>2.0415227357817476</v>
      </c>
      <c r="D14" s="254">
        <v>15.251375732016587</v>
      </c>
      <c r="E14" s="255">
        <v>68.218954248366</v>
      </c>
    </row>
    <row r="15" spans="1:5" s="183" customFormat="1" ht="12.75">
      <c r="A15" s="183">
        <v>81</v>
      </c>
      <c r="B15" s="253">
        <v>16.68423827095414</v>
      </c>
      <c r="C15" s="253">
        <v>1.8911439114391144</v>
      </c>
      <c r="D15" s="254">
        <v>14.793094359515024</v>
      </c>
      <c r="E15" s="253">
        <v>78.59399684044234</v>
      </c>
    </row>
    <row r="16" spans="1:5" s="183" customFormat="1" ht="12.75">
      <c r="A16" s="201">
        <v>82</v>
      </c>
      <c r="B16" s="253">
        <v>15.480801643483627</v>
      </c>
      <c r="C16" s="253">
        <v>1.8826283017547878</v>
      </c>
      <c r="D16" s="254">
        <v>13.598173341728838</v>
      </c>
      <c r="E16" s="253">
        <v>94.90550534100247</v>
      </c>
    </row>
    <row r="17" spans="1:5" s="183" customFormat="1" ht="12.75">
      <c r="A17" s="201">
        <v>83</v>
      </c>
      <c r="B17" s="253">
        <v>13.719638300444807</v>
      </c>
      <c r="C17" s="253">
        <v>1.8135885508472958</v>
      </c>
      <c r="D17" s="254">
        <v>11.90604974959751</v>
      </c>
      <c r="E17" s="253">
        <v>99.25788497217069</v>
      </c>
    </row>
    <row r="18" spans="1:5" s="183" customFormat="1" ht="12.75" customHeight="1">
      <c r="A18" s="201">
        <v>84</v>
      </c>
      <c r="B18" s="253">
        <v>12.528363361324981</v>
      </c>
      <c r="C18" s="253">
        <v>1.726043868665516</v>
      </c>
      <c r="D18" s="254">
        <v>10.802319492659464</v>
      </c>
      <c r="E18" s="253">
        <v>110.9391124871001</v>
      </c>
    </row>
    <row r="19" spans="1:5" s="183" customFormat="1" ht="25.5" customHeight="1">
      <c r="A19" s="26">
        <v>1985</v>
      </c>
      <c r="B19" s="253">
        <v>12.158311757588374</v>
      </c>
      <c r="C19" s="253">
        <v>2.010122168590052</v>
      </c>
      <c r="D19" s="254">
        <v>10.148189588998322</v>
      </c>
      <c r="E19" s="253">
        <v>105.40395933654361</v>
      </c>
    </row>
    <row r="20" spans="1:5" s="183" customFormat="1" ht="12.75">
      <c r="A20" s="26">
        <v>86</v>
      </c>
      <c r="B20" s="253">
        <v>13.298646715531756</v>
      </c>
      <c r="C20" s="253">
        <v>1.582418695327434</v>
      </c>
      <c r="D20" s="254">
        <v>11.716228020204321</v>
      </c>
      <c r="E20" s="255">
        <v>124.70252260828177</v>
      </c>
    </row>
    <row r="21" spans="1:5" s="183" customFormat="1" ht="12.75">
      <c r="A21" s="26">
        <v>87</v>
      </c>
      <c r="B21" s="253">
        <v>15.653094318883454</v>
      </c>
      <c r="C21" s="253">
        <v>2.076223173636037</v>
      </c>
      <c r="D21" s="254">
        <v>13.576871145247416</v>
      </c>
      <c r="E21" s="253">
        <v>132.63979193758126</v>
      </c>
    </row>
    <row r="22" spans="1:5" s="183" customFormat="1" ht="12.75">
      <c r="A22" s="26">
        <v>88</v>
      </c>
      <c r="B22" s="253">
        <v>16.776814291732954</v>
      </c>
      <c r="C22" s="253">
        <v>2.0310760930396343</v>
      </c>
      <c r="D22" s="254">
        <v>14.74573819869332</v>
      </c>
      <c r="E22" s="253">
        <v>139.05547226386807</v>
      </c>
    </row>
    <row r="23" spans="1:5" s="183" customFormat="1" ht="12.75" customHeight="1">
      <c r="A23" s="26">
        <v>89</v>
      </c>
      <c r="B23" s="253">
        <v>16.449720224765574</v>
      </c>
      <c r="C23" s="253">
        <v>1.808051145394492</v>
      </c>
      <c r="D23" s="254">
        <v>14.641669079371082</v>
      </c>
      <c r="E23" s="253">
        <v>126.07758620689654</v>
      </c>
    </row>
    <row r="24" spans="1:5" s="183" customFormat="1" ht="25.5" customHeight="1">
      <c r="A24" s="183">
        <v>1990</v>
      </c>
      <c r="B24" s="253">
        <v>16.17927954588254</v>
      </c>
      <c r="C24" s="253">
        <v>1.8616663528019153</v>
      </c>
      <c r="D24" s="254">
        <v>14.317613193080629</v>
      </c>
      <c r="E24" s="253">
        <v>120.0532091785833</v>
      </c>
    </row>
    <row r="25" spans="1:5" s="183" customFormat="1" ht="12.75">
      <c r="A25" s="183">
        <v>91</v>
      </c>
      <c r="B25" s="253">
        <v>14.622585847460961</v>
      </c>
      <c r="C25" s="253">
        <v>1.8634700861424693</v>
      </c>
      <c r="D25" s="254">
        <v>12.75911576131849</v>
      </c>
      <c r="E25" s="253">
        <v>132.817753866846</v>
      </c>
    </row>
    <row r="26" spans="1:5" s="183" customFormat="1" ht="12.75">
      <c r="A26" s="183">
        <v>92</v>
      </c>
      <c r="B26" s="253">
        <v>14.431346986075651</v>
      </c>
      <c r="C26" s="253">
        <v>1.8514494721784633</v>
      </c>
      <c r="D26" s="254">
        <v>12.579897513897189</v>
      </c>
      <c r="E26" s="255">
        <v>138.33124215809283</v>
      </c>
    </row>
    <row r="27" spans="1:5" s="183" customFormat="1" ht="12.75">
      <c r="A27" s="183">
        <v>93</v>
      </c>
      <c r="B27" s="253">
        <v>13.268439654672923</v>
      </c>
      <c r="C27" s="253">
        <v>1.7671939278057824</v>
      </c>
      <c r="D27" s="254">
        <v>11.501245726867142</v>
      </c>
      <c r="E27" s="253">
        <v>146.60012476606363</v>
      </c>
    </row>
    <row r="28" spans="1:5" s="183" customFormat="1" ht="12.75" customHeight="1">
      <c r="A28" s="183">
        <v>94</v>
      </c>
      <c r="B28" s="253">
        <v>12.950125559736366</v>
      </c>
      <c r="C28" s="253">
        <v>1.5481637396484327</v>
      </c>
      <c r="D28" s="254">
        <v>11.401961820087932</v>
      </c>
      <c r="E28" s="253">
        <v>147.47411358644493</v>
      </c>
    </row>
    <row r="29" spans="1:5" s="183" customFormat="1" ht="25.5" customHeight="1">
      <c r="A29" s="183">
        <v>1995</v>
      </c>
      <c r="B29" s="253">
        <v>12.585170659528174</v>
      </c>
      <c r="C29" s="253">
        <v>1.5472918415159482</v>
      </c>
      <c r="D29" s="254">
        <v>11.037878818012226</v>
      </c>
      <c r="E29" s="253">
        <v>155.81542351453857</v>
      </c>
    </row>
    <row r="30" spans="1:5" s="183" customFormat="1" ht="12.75">
      <c r="A30" s="183">
        <v>96</v>
      </c>
      <c r="B30" s="253">
        <v>13.15784366618667</v>
      </c>
      <c r="C30" s="253">
        <v>1.7699046347436937</v>
      </c>
      <c r="D30" s="254">
        <v>11.387939031442976</v>
      </c>
      <c r="E30" s="253">
        <v>155.45722713864308</v>
      </c>
    </row>
    <row r="31" spans="1:5" s="183" customFormat="1" ht="12.75">
      <c r="A31" s="183">
        <v>97</v>
      </c>
      <c r="B31" s="253">
        <v>12.992153215951797</v>
      </c>
      <c r="C31" s="253">
        <v>1.7253702437037435</v>
      </c>
      <c r="D31" s="254">
        <v>11.266782972248054</v>
      </c>
      <c r="E31" s="253">
        <v>163.26530612244898</v>
      </c>
    </row>
    <row r="32" spans="1:5" s="183" customFormat="1" ht="12.75">
      <c r="A32" s="183">
        <v>98</v>
      </c>
      <c r="B32" s="253">
        <v>12.520774335511813</v>
      </c>
      <c r="C32" s="253">
        <v>1.7161828683885314</v>
      </c>
      <c r="D32" s="254">
        <v>10.80459146712328</v>
      </c>
      <c r="E32" s="255">
        <v>183.47772277227722</v>
      </c>
    </row>
    <row r="33" spans="1:5" s="183" customFormat="1" ht="12.75" customHeight="1">
      <c r="A33" s="183">
        <v>99</v>
      </c>
      <c r="B33" s="253">
        <v>12.186985379474185</v>
      </c>
      <c r="C33" s="253">
        <v>1.689208732977751</v>
      </c>
      <c r="D33" s="254">
        <v>10.497776646496435</v>
      </c>
      <c r="E33" s="253">
        <v>211.70886075949366</v>
      </c>
    </row>
    <row r="34" spans="1:5" s="183" customFormat="1" ht="25.5" customHeight="1">
      <c r="A34" s="183">
        <v>2000</v>
      </c>
      <c r="B34" s="253">
        <v>6.9</v>
      </c>
      <c r="C34" s="253">
        <v>1.8646986654460456</v>
      </c>
      <c r="D34" s="254">
        <v>5.1</v>
      </c>
      <c r="E34" s="253">
        <v>279.3</v>
      </c>
    </row>
    <row r="35" spans="1:5" s="183" customFormat="1" ht="12.75">
      <c r="A35" s="246">
        <v>1</v>
      </c>
      <c r="B35" s="253">
        <v>6.339781651024708</v>
      </c>
      <c r="C35" s="253">
        <v>1.823405477877801</v>
      </c>
      <c r="D35" s="254">
        <v>4.516376173146907</v>
      </c>
      <c r="E35" s="253">
        <v>335.34743202416917</v>
      </c>
    </row>
    <row r="36" spans="1:5" s="183" customFormat="1" ht="12.75">
      <c r="A36" s="246">
        <v>2</v>
      </c>
      <c r="B36" s="253">
        <v>6.265732309891544</v>
      </c>
      <c r="C36" s="253">
        <v>2.1559091332856832</v>
      </c>
      <c r="D36" s="254">
        <v>4.109823176605861</v>
      </c>
      <c r="E36" s="253">
        <v>367.01797892126467</v>
      </c>
    </row>
    <row r="37" spans="1:5" s="183" customFormat="1" ht="12.75">
      <c r="A37" s="246">
        <v>3</v>
      </c>
      <c r="B37" s="253">
        <v>5.8</v>
      </c>
      <c r="C37" s="253">
        <v>2.267957617542022</v>
      </c>
      <c r="D37" s="253">
        <v>3.5</v>
      </c>
      <c r="E37" s="253">
        <v>397.1</v>
      </c>
    </row>
    <row r="38" spans="1:5" s="183" customFormat="1" ht="12.75" customHeight="1">
      <c r="A38" s="246">
        <v>4</v>
      </c>
      <c r="B38" s="253">
        <v>5.280246893736036</v>
      </c>
      <c r="C38" s="253">
        <v>2.29453651166155</v>
      </c>
      <c r="D38" s="253">
        <v>2.985710382074486</v>
      </c>
      <c r="E38" s="255">
        <v>357.6864535768645</v>
      </c>
    </row>
    <row r="39" spans="1:5" s="183" customFormat="1" ht="25.5" customHeight="1">
      <c r="A39" s="183">
        <v>2005</v>
      </c>
      <c r="B39" s="253">
        <v>4.821255802987065</v>
      </c>
      <c r="C39" s="255">
        <v>2.4716049984958985</v>
      </c>
      <c r="D39" s="254">
        <v>2.3496508044911666</v>
      </c>
      <c r="E39" s="253">
        <v>439.29173693086005</v>
      </c>
    </row>
    <row r="40" spans="1:5" s="183" customFormat="1" ht="12.75">
      <c r="A40" s="246">
        <v>6</v>
      </c>
      <c r="B40" s="253">
        <v>4.303998644663969</v>
      </c>
      <c r="C40" s="255">
        <v>2.258893384266001</v>
      </c>
      <c r="D40" s="254">
        <v>2.0451052603979685</v>
      </c>
      <c r="E40" s="253">
        <v>423.61761949390814</v>
      </c>
    </row>
    <row r="41" spans="1:5" s="183" customFormat="1" ht="12.75">
      <c r="A41" s="246">
        <v>7</v>
      </c>
      <c r="B41" s="253">
        <v>3.9284259946822524</v>
      </c>
      <c r="C41" s="255">
        <v>2.323520252952308</v>
      </c>
      <c r="D41" s="254">
        <v>1.6049057417299446</v>
      </c>
      <c r="E41" s="253">
        <v>433.9430894308943</v>
      </c>
    </row>
    <row r="42" spans="1:5" s="183" customFormat="1" ht="12.75">
      <c r="A42" s="246">
        <v>8</v>
      </c>
      <c r="B42" s="253">
        <v>4.785934558852977</v>
      </c>
      <c r="C42" s="255">
        <v>2.4550442548760465</v>
      </c>
      <c r="D42" s="254">
        <v>2.3308903039769313</v>
      </c>
      <c r="E42" s="253">
        <v>413.38912133891216</v>
      </c>
    </row>
    <row r="43" spans="1:7" s="183" customFormat="1" ht="12.75" customHeight="1">
      <c r="A43" s="246">
        <v>9</v>
      </c>
      <c r="B43" s="253">
        <v>6.098743093476364</v>
      </c>
      <c r="C43" s="255">
        <v>2.807037384083492</v>
      </c>
      <c r="D43" s="254">
        <v>3.291705709392872</v>
      </c>
      <c r="E43" s="253">
        <v>347.01986754966885</v>
      </c>
      <c r="G43" s="250"/>
    </row>
    <row r="44" spans="1:5" ht="25.5" customHeight="1">
      <c r="A44" s="41">
        <v>2010</v>
      </c>
      <c r="B44" s="181">
        <f>SUM('Tab 11.2.1 HH Ausl.'!C43/'Tab. 3.2.2 HHuSH Ausl'!B17)*1000</f>
        <v>5.7030973359161825</v>
      </c>
      <c r="C44" s="181">
        <f>SUM('Tab 11.2.1 HH Ausl.'!F43/'Tab. 3.2.2 HHuSH Ausl'!B17)*1000</f>
        <v>2.7869774417296758</v>
      </c>
      <c r="D44" s="181">
        <f>SUM(B44-C44)</f>
        <v>2.9161198941865067</v>
      </c>
      <c r="E44" s="181">
        <f>SUM('Tab 11.2.1 HH Ausl.'!D43/'Tab 11.2.1 HH Ausl.'!C43)*1000</f>
        <v>392.98758217677135</v>
      </c>
    </row>
    <row r="45" ht="12.75">
      <c r="E45" s="181"/>
    </row>
    <row r="46" spans="1:5" s="76" customFormat="1" ht="13.5">
      <c r="A46" s="75"/>
      <c r="B46" s="78"/>
      <c r="C46"/>
      <c r="D46" s="138"/>
      <c r="E46"/>
    </row>
    <row r="47" spans="1:2" ht="13.5">
      <c r="A47" s="75"/>
      <c r="B47" s="76"/>
    </row>
    <row r="48" spans="1:5" s="76" customFormat="1" ht="12.75">
      <c r="A48" s="77"/>
      <c r="B48"/>
      <c r="C48"/>
      <c r="D48" s="138"/>
      <c r="E48"/>
    </row>
  </sheetData>
  <sheetProtection/>
  <mergeCells count="7">
    <mergeCell ref="C6:C8"/>
    <mergeCell ref="D6:D8"/>
    <mergeCell ref="B9:D9"/>
    <mergeCell ref="A4:E4"/>
    <mergeCell ref="A6:A8"/>
    <mergeCell ref="E6:E8"/>
    <mergeCell ref="B6:B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L1" sqref="L1"/>
    </sheetView>
  </sheetViews>
  <sheetFormatPr defaultColWidth="11.421875" defaultRowHeight="12.75"/>
  <cols>
    <col min="1" max="1" width="9.8515625" style="0" customWidth="1"/>
    <col min="2" max="2" width="15.00390625" style="0" customWidth="1"/>
    <col min="3" max="3" width="11.00390625" style="0" customWidth="1"/>
    <col min="4" max="4" width="18.7109375" style="138" customWidth="1"/>
    <col min="5" max="5" width="21.28125" style="0" customWidth="1"/>
  </cols>
  <sheetData>
    <row r="1" spans="1:5" ht="12.75">
      <c r="A1" s="122" t="s">
        <v>204</v>
      </c>
      <c r="B1" s="122"/>
      <c r="C1" s="122"/>
      <c r="D1" s="136"/>
      <c r="E1" s="28"/>
    </row>
    <row r="2" spans="1:5" ht="12.75">
      <c r="A2" s="122" t="s">
        <v>186</v>
      </c>
      <c r="B2" s="122"/>
      <c r="C2" s="122"/>
      <c r="D2" s="136"/>
      <c r="E2" s="28"/>
    </row>
    <row r="3" spans="1:5" ht="12.75">
      <c r="A3" s="49"/>
      <c r="B3" s="49"/>
      <c r="C3" s="49"/>
      <c r="D3" s="137"/>
      <c r="E3" s="28"/>
    </row>
    <row r="4" spans="1:5" ht="12.75">
      <c r="A4" s="374" t="s">
        <v>34</v>
      </c>
      <c r="B4" s="374"/>
      <c r="C4" s="374"/>
      <c r="D4" s="374"/>
      <c r="E4" s="374"/>
    </row>
    <row r="5" spans="1:2" ht="12.75">
      <c r="A5" s="23"/>
      <c r="B5" s="23"/>
    </row>
    <row r="6" spans="1:5" ht="12.75">
      <c r="A6" s="387" t="s">
        <v>93</v>
      </c>
      <c r="B6" s="73"/>
      <c r="C6" s="390" t="s">
        <v>8</v>
      </c>
      <c r="D6" s="395" t="s">
        <v>100</v>
      </c>
      <c r="E6" s="395" t="s">
        <v>145</v>
      </c>
    </row>
    <row r="7" spans="1:5" ht="12.75" customHeight="1">
      <c r="A7" s="389" t="s">
        <v>93</v>
      </c>
      <c r="B7" s="74" t="s">
        <v>7</v>
      </c>
      <c r="C7" s="391"/>
      <c r="D7" s="396" t="s">
        <v>0</v>
      </c>
      <c r="E7" s="396"/>
    </row>
    <row r="8" spans="1:5" ht="18.75" customHeight="1">
      <c r="A8" s="389"/>
      <c r="B8" s="157"/>
      <c r="C8" s="391"/>
      <c r="D8" s="396"/>
      <c r="E8" s="397"/>
    </row>
    <row r="9" spans="1:5" ht="16.5" customHeight="1">
      <c r="A9" s="184"/>
      <c r="B9" s="400" t="s">
        <v>187</v>
      </c>
      <c r="C9" s="401"/>
      <c r="D9" s="402"/>
      <c r="E9" s="185" t="s">
        <v>155</v>
      </c>
    </row>
    <row r="10" spans="1:5" s="183" customFormat="1" ht="25.5" customHeight="1">
      <c r="A10" s="183">
        <v>1976</v>
      </c>
      <c r="B10" s="96">
        <v>23.2</v>
      </c>
      <c r="C10" s="96">
        <v>2.5</v>
      </c>
      <c r="D10" s="97">
        <v>20.7</v>
      </c>
      <c r="E10" s="96">
        <v>43.8</v>
      </c>
    </row>
    <row r="11" spans="1:5" s="183" customFormat="1" ht="12.75">
      <c r="A11" s="183">
        <v>77</v>
      </c>
      <c r="B11" s="96">
        <v>19.3</v>
      </c>
      <c r="C11" s="96">
        <v>2.2</v>
      </c>
      <c r="D11" s="97">
        <v>17.1</v>
      </c>
      <c r="E11" s="96">
        <v>36.2</v>
      </c>
    </row>
    <row r="12" spans="1:5" s="183" customFormat="1" ht="12.75">
      <c r="A12" s="183">
        <v>78</v>
      </c>
      <c r="B12" s="96">
        <v>17.8</v>
      </c>
      <c r="C12" s="96">
        <v>2.4</v>
      </c>
      <c r="D12" s="97">
        <v>15.4</v>
      </c>
      <c r="E12" s="96">
        <v>47.3</v>
      </c>
    </row>
    <row r="13" spans="1:5" s="183" customFormat="1" ht="12.75">
      <c r="A13" s="183">
        <v>79</v>
      </c>
      <c r="B13" s="96">
        <v>16.8</v>
      </c>
      <c r="C13" s="96">
        <v>2.5</v>
      </c>
      <c r="D13" s="97">
        <v>14.3</v>
      </c>
      <c r="E13" s="96">
        <v>47.2</v>
      </c>
    </row>
    <row r="14" spans="1:5" s="183" customFormat="1" ht="25.5" customHeight="1">
      <c r="A14" s="183">
        <v>1980</v>
      </c>
      <c r="B14" s="96">
        <v>15.8</v>
      </c>
      <c r="C14" s="96">
        <v>1.9</v>
      </c>
      <c r="D14" s="97">
        <v>13.9</v>
      </c>
      <c r="E14" s="96">
        <v>49</v>
      </c>
    </row>
    <row r="15" spans="1:5" s="183" customFormat="1" ht="12.75">
      <c r="A15" s="183">
        <v>81</v>
      </c>
      <c r="B15" s="96">
        <v>15.8</v>
      </c>
      <c r="C15" s="96">
        <v>1.7</v>
      </c>
      <c r="D15" s="97">
        <v>14.1</v>
      </c>
      <c r="E15" s="96">
        <v>57.7</v>
      </c>
    </row>
    <row r="16" spans="1:5" s="183" customFormat="1" ht="12.75">
      <c r="A16" s="201">
        <v>82</v>
      </c>
      <c r="B16" s="96">
        <v>14.7</v>
      </c>
      <c r="C16" s="96">
        <v>2.2</v>
      </c>
      <c r="D16" s="97">
        <v>12.5</v>
      </c>
      <c r="E16" s="96">
        <v>72.9</v>
      </c>
    </row>
    <row r="17" spans="1:5" s="183" customFormat="1" ht="12.75">
      <c r="A17" s="201">
        <v>83</v>
      </c>
      <c r="B17" s="96">
        <v>12.7</v>
      </c>
      <c r="C17" s="96">
        <v>1.7</v>
      </c>
      <c r="D17" s="97">
        <v>11.1</v>
      </c>
      <c r="E17" s="96">
        <v>83.4</v>
      </c>
    </row>
    <row r="18" spans="1:5" s="183" customFormat="1" ht="12.75">
      <c r="A18" s="201">
        <v>84</v>
      </c>
      <c r="B18" s="96">
        <v>11.2</v>
      </c>
      <c r="C18" s="96">
        <v>2</v>
      </c>
      <c r="D18" s="97">
        <v>9.2</v>
      </c>
      <c r="E18" s="96">
        <v>85.8</v>
      </c>
    </row>
    <row r="19" spans="1:5" s="183" customFormat="1" ht="25.5" customHeight="1">
      <c r="A19" s="26">
        <v>1985</v>
      </c>
      <c r="B19" s="96">
        <v>10.9</v>
      </c>
      <c r="C19" s="96">
        <v>1.8</v>
      </c>
      <c r="D19" s="97">
        <v>9.2</v>
      </c>
      <c r="E19" s="96">
        <v>75.1</v>
      </c>
    </row>
    <row r="20" spans="1:5" s="183" customFormat="1" ht="12.75">
      <c r="A20" s="26">
        <v>86</v>
      </c>
      <c r="B20" s="96">
        <v>11</v>
      </c>
      <c r="C20" s="96">
        <v>1.7</v>
      </c>
      <c r="D20" s="97">
        <v>9.3</v>
      </c>
      <c r="E20" s="96">
        <v>82.6</v>
      </c>
    </row>
    <row r="21" spans="1:5" s="183" customFormat="1" ht="12.75">
      <c r="A21" s="26">
        <v>87</v>
      </c>
      <c r="B21" s="96">
        <v>14.6</v>
      </c>
      <c r="C21" s="96">
        <v>2.2</v>
      </c>
      <c r="D21" s="97">
        <v>12.4</v>
      </c>
      <c r="E21" s="96">
        <v>96</v>
      </c>
    </row>
    <row r="22" spans="1:5" s="183" customFormat="1" ht="12.75">
      <c r="A22" s="26">
        <v>88</v>
      </c>
      <c r="B22" s="96">
        <v>14.5</v>
      </c>
      <c r="C22" s="96">
        <v>2.3</v>
      </c>
      <c r="D22" s="97">
        <v>12.2</v>
      </c>
      <c r="E22" s="96">
        <v>92.2</v>
      </c>
    </row>
    <row r="23" spans="1:5" s="183" customFormat="1" ht="12.75">
      <c r="A23" s="26">
        <v>89</v>
      </c>
      <c r="B23" s="96">
        <v>15.3</v>
      </c>
      <c r="C23" s="96">
        <v>2.3</v>
      </c>
      <c r="D23" s="97">
        <v>13.1</v>
      </c>
      <c r="E23" s="96">
        <v>107</v>
      </c>
    </row>
    <row r="24" spans="1:5" s="183" customFormat="1" ht="25.5" customHeight="1">
      <c r="A24" s="183">
        <v>1990</v>
      </c>
      <c r="B24" s="96">
        <v>14.6</v>
      </c>
      <c r="C24" s="96">
        <v>1.9</v>
      </c>
      <c r="D24" s="97">
        <v>12.7</v>
      </c>
      <c r="E24" s="96">
        <v>111.8</v>
      </c>
    </row>
    <row r="25" spans="1:5" s="183" customFormat="1" ht="12.75">
      <c r="A25" s="183">
        <v>91</v>
      </c>
      <c r="B25" s="96">
        <v>14.1</v>
      </c>
      <c r="C25" s="96">
        <v>1.9</v>
      </c>
      <c r="D25" s="97">
        <v>12.2</v>
      </c>
      <c r="E25" s="96">
        <v>109.4</v>
      </c>
    </row>
    <row r="26" spans="1:5" s="183" customFormat="1" ht="12.75">
      <c r="A26" s="183">
        <v>92</v>
      </c>
      <c r="B26" s="96">
        <v>13.4</v>
      </c>
      <c r="C26" s="96">
        <v>1.8</v>
      </c>
      <c r="D26" s="97">
        <v>11.6</v>
      </c>
      <c r="E26" s="96">
        <v>97.5</v>
      </c>
    </row>
    <row r="27" spans="1:5" s="183" customFormat="1" ht="12.75">
      <c r="A27" s="183">
        <v>93</v>
      </c>
      <c r="B27" s="96">
        <v>13.8</v>
      </c>
      <c r="C27" s="96">
        <v>1.8</v>
      </c>
      <c r="D27" s="97">
        <v>12</v>
      </c>
      <c r="E27" s="96">
        <v>107.3</v>
      </c>
    </row>
    <row r="28" spans="1:5" s="183" customFormat="1" ht="12.75">
      <c r="A28" s="183">
        <v>94</v>
      </c>
      <c r="B28" s="96">
        <v>13.2</v>
      </c>
      <c r="C28" s="96">
        <v>2</v>
      </c>
      <c r="D28" s="97">
        <v>11.2</v>
      </c>
      <c r="E28" s="96">
        <v>114.6</v>
      </c>
    </row>
    <row r="29" spans="1:5" s="183" customFormat="1" ht="25.5" customHeight="1">
      <c r="A29" s="183">
        <v>1995</v>
      </c>
      <c r="B29" s="96">
        <v>12.9</v>
      </c>
      <c r="C29" s="96">
        <v>2</v>
      </c>
      <c r="D29" s="97">
        <v>11</v>
      </c>
      <c r="E29" s="96">
        <v>108.9</v>
      </c>
    </row>
    <row r="30" spans="1:5" s="183" customFormat="1" ht="12.75">
      <c r="A30" s="183">
        <v>96</v>
      </c>
      <c r="B30" s="96">
        <v>13.2</v>
      </c>
      <c r="C30" s="96">
        <v>2.1</v>
      </c>
      <c r="D30" s="97">
        <v>11.1</v>
      </c>
      <c r="E30" s="96">
        <v>126.4</v>
      </c>
    </row>
    <row r="31" spans="1:5" s="183" customFormat="1" ht="12.75">
      <c r="A31" s="183">
        <v>97</v>
      </c>
      <c r="B31" s="96">
        <v>14.9</v>
      </c>
      <c r="C31" s="96">
        <v>2.2</v>
      </c>
      <c r="D31" s="97">
        <v>12.7</v>
      </c>
      <c r="E31" s="96">
        <v>121.2</v>
      </c>
    </row>
    <row r="32" spans="1:5" s="183" customFormat="1" ht="12.75">
      <c r="A32" s="183">
        <v>98</v>
      </c>
      <c r="B32" s="96">
        <v>12.867018459042114</v>
      </c>
      <c r="C32" s="96">
        <v>2.065159815208427</v>
      </c>
      <c r="D32" s="97">
        <v>10.801858643833688</v>
      </c>
      <c r="E32" s="96">
        <v>117.76967170401251</v>
      </c>
    </row>
    <row r="33" spans="1:5" s="183" customFormat="1" ht="12.75">
      <c r="A33" s="183">
        <v>99</v>
      </c>
      <c r="B33" s="96">
        <v>12.057634306636636</v>
      </c>
      <c r="C33" s="96">
        <v>2.0414345358041275</v>
      </c>
      <c r="D33" s="97">
        <v>10.01619977083251</v>
      </c>
      <c r="E33" s="96">
        <v>149.0988530857455</v>
      </c>
    </row>
    <row r="34" spans="1:5" s="183" customFormat="1" ht="25.5" customHeight="1">
      <c r="A34" s="183">
        <v>2000</v>
      </c>
      <c r="B34" s="96">
        <v>6.8</v>
      </c>
      <c r="C34" s="96">
        <v>1.9</v>
      </c>
      <c r="D34" s="97">
        <v>4.9</v>
      </c>
      <c r="E34" s="96">
        <v>220.8</v>
      </c>
    </row>
    <row r="35" spans="1:5" s="183" customFormat="1" ht="12.75">
      <c r="A35" s="246">
        <v>1</v>
      </c>
      <c r="B35" s="256">
        <v>5.6</v>
      </c>
      <c r="C35" s="96">
        <v>2.2</v>
      </c>
      <c r="D35" s="256">
        <v>3.4</v>
      </c>
      <c r="E35" s="96">
        <v>210.2</v>
      </c>
    </row>
    <row r="36" spans="1:5" s="183" customFormat="1" ht="12.75">
      <c r="A36" s="246">
        <v>2</v>
      </c>
      <c r="B36" s="256">
        <v>5.4</v>
      </c>
      <c r="C36" s="256">
        <v>2.4</v>
      </c>
      <c r="D36" s="256">
        <v>3</v>
      </c>
      <c r="E36" s="96">
        <v>247.6</v>
      </c>
    </row>
    <row r="37" spans="1:5" s="183" customFormat="1" ht="12.75">
      <c r="A37" s="246">
        <v>3</v>
      </c>
      <c r="B37" s="256">
        <v>5.064679084702842</v>
      </c>
      <c r="C37" s="256">
        <v>3.0479447584487462</v>
      </c>
      <c r="D37" s="256">
        <v>2.0167343262540953</v>
      </c>
      <c r="E37" s="256">
        <v>278.4</v>
      </c>
    </row>
    <row r="38" spans="1:5" s="183" customFormat="1" ht="12.75">
      <c r="A38" s="246">
        <v>4</v>
      </c>
      <c r="B38" s="256">
        <v>4.45645100861712</v>
      </c>
      <c r="C38" s="256">
        <v>2.1756420115815143</v>
      </c>
      <c r="D38" s="256">
        <v>2.2808089970356056</v>
      </c>
      <c r="E38" s="256">
        <v>294.9852507374631</v>
      </c>
    </row>
    <row r="39" spans="1:5" s="183" customFormat="1" ht="25.5" customHeight="1">
      <c r="A39" s="183">
        <v>2005</v>
      </c>
      <c r="B39" s="96">
        <v>3.6870539059111165</v>
      </c>
      <c r="C39" s="96">
        <v>2.3134455880226614</v>
      </c>
      <c r="D39" s="97">
        <v>1.373608317888455</v>
      </c>
      <c r="E39" s="96">
        <v>324.4206773618538</v>
      </c>
    </row>
    <row r="40" spans="1:5" s="183" customFormat="1" ht="12.75">
      <c r="A40" s="246">
        <v>6</v>
      </c>
      <c r="B40" s="96">
        <v>3.6450883587874316</v>
      </c>
      <c r="C40" s="96">
        <v>2.748647098760143</v>
      </c>
      <c r="D40" s="97">
        <v>0.8964412600272887</v>
      </c>
      <c r="E40" s="96">
        <v>343.5804701627486</v>
      </c>
    </row>
    <row r="41" spans="1:5" s="183" customFormat="1" ht="12.75">
      <c r="A41" s="246">
        <v>7</v>
      </c>
      <c r="B41" s="96">
        <v>3.485861793502301</v>
      </c>
      <c r="C41" s="96">
        <v>2.8916808059734995</v>
      </c>
      <c r="D41" s="97">
        <v>0.5941809875288013</v>
      </c>
      <c r="E41" s="96">
        <v>384.46969696969694</v>
      </c>
    </row>
    <row r="42" spans="1:5" s="183" customFormat="1" ht="12.75">
      <c r="A42" s="246">
        <v>8</v>
      </c>
      <c r="B42" s="96">
        <v>3.481061289395792</v>
      </c>
      <c r="C42" s="96">
        <v>3.2806163015227137</v>
      </c>
      <c r="D42" s="97">
        <v>0.20044498787307824</v>
      </c>
      <c r="E42" s="96">
        <v>326.29558541266795</v>
      </c>
    </row>
    <row r="43" spans="1:5" s="183" customFormat="1" ht="12.75">
      <c r="A43" s="246">
        <v>9</v>
      </c>
      <c r="B43" s="216">
        <v>3.4762137492858276</v>
      </c>
      <c r="C43" s="216">
        <v>4.4</v>
      </c>
      <c r="D43" s="252">
        <v>-0.874216131008515</v>
      </c>
      <c r="E43" s="216">
        <v>356.43564356435644</v>
      </c>
    </row>
    <row r="44" spans="1:5" ht="25.5" customHeight="1">
      <c r="A44" s="41">
        <v>2010</v>
      </c>
      <c r="B44" s="181">
        <f>SUM('Tab 11.2.1 SH Ausl.'!C43/'Tab. 3.2.2 HHuSH Ausl'!B42)*1000</f>
        <v>3.8688601742717337</v>
      </c>
      <c r="C44" s="181">
        <f>SUM('Tab 11.2.1 SH Ausl.'!F43/'Tab. 3.2.2 HHuSH Ausl'!B42)*1000</f>
        <v>3.7858077197256503</v>
      </c>
      <c r="D44" s="181">
        <f>SUM(B44-C44)</f>
        <v>0.08305245454608334</v>
      </c>
      <c r="E44" s="181">
        <f>SUM('Tab 11.2.1 SH Ausl.'!D43/'Tab. 3.2.1 HHuSH Ausl'!C42)*1000</f>
        <v>407.871198568873</v>
      </c>
    </row>
    <row r="45" ht="12.75">
      <c r="E45" s="96"/>
    </row>
    <row r="46" spans="1:2" ht="13.5">
      <c r="A46" s="75"/>
      <c r="B46" s="78"/>
    </row>
    <row r="47" spans="1:2" ht="13.5">
      <c r="A47" s="75"/>
      <c r="B47" s="76"/>
    </row>
    <row r="48" ht="12.75">
      <c r="A48" s="77"/>
    </row>
  </sheetData>
  <sheetProtection/>
  <mergeCells count="6">
    <mergeCell ref="A4:E4"/>
    <mergeCell ref="A6:A8"/>
    <mergeCell ref="C6:C8"/>
    <mergeCell ref="D6:D8"/>
    <mergeCell ref="B9:D9"/>
    <mergeCell ref="E6:E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" sqref="M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L1" sqref="L1"/>
    </sheetView>
  </sheetViews>
  <sheetFormatPr defaultColWidth="11.421875" defaultRowHeight="12.75"/>
  <cols>
    <col min="1" max="1" width="6.140625" style="0" customWidth="1"/>
    <col min="7" max="7" width="15.28125" style="0" customWidth="1"/>
    <col min="8" max="8" width="6.28125" style="0" customWidth="1"/>
  </cols>
  <sheetData>
    <row r="1" spans="1:8" ht="12.75">
      <c r="A1" s="1"/>
      <c r="H1" s="43"/>
    </row>
    <row r="2" spans="7:8" ht="12.75">
      <c r="G2" s="1"/>
      <c r="H2" s="43"/>
    </row>
    <row r="3" ht="12.75">
      <c r="H3" s="4"/>
    </row>
    <row r="4" ht="12.75">
      <c r="H4" s="4"/>
    </row>
    <row r="5" ht="12.75">
      <c r="H5" s="4"/>
    </row>
    <row r="6" ht="12.75">
      <c r="H6" s="4"/>
    </row>
    <row r="7" ht="12.75">
      <c r="H7" s="4"/>
    </row>
    <row r="8" spans="1:8" ht="12.75">
      <c r="A8" s="24"/>
      <c r="H8" s="4"/>
    </row>
    <row r="9" spans="1:8" ht="12.75">
      <c r="A9" s="24"/>
      <c r="H9" s="4"/>
    </row>
    <row r="10" spans="1:8" ht="12.75">
      <c r="A10" s="24"/>
      <c r="H10" s="4"/>
    </row>
    <row r="11" spans="1:8" ht="12.75">
      <c r="A11" s="24"/>
      <c r="H11" s="26"/>
    </row>
    <row r="12" ht="12.75">
      <c r="H12" s="4"/>
    </row>
    <row r="13" ht="12.75">
      <c r="H13" s="4"/>
    </row>
    <row r="14" ht="12.75">
      <c r="H14" s="4"/>
    </row>
    <row r="15" ht="12.75">
      <c r="H15" s="26"/>
    </row>
    <row r="16" ht="12.75">
      <c r="H16" s="4"/>
    </row>
    <row r="17" ht="12.75">
      <c r="H17" s="4"/>
    </row>
    <row r="18" ht="12.75">
      <c r="H18" s="4"/>
    </row>
    <row r="19" ht="12.75">
      <c r="H19" s="4"/>
    </row>
    <row r="20" ht="12.75">
      <c r="H20" s="4"/>
    </row>
    <row r="21" ht="12.75">
      <c r="H21" s="4"/>
    </row>
    <row r="22" ht="12.75">
      <c r="H22" s="4"/>
    </row>
    <row r="23" ht="12.75">
      <c r="H23" s="4"/>
    </row>
    <row r="24" ht="12.75">
      <c r="H24" s="4"/>
    </row>
    <row r="25" ht="12.75">
      <c r="H25" s="4"/>
    </row>
    <row r="26" spans="1:8" ht="12.75">
      <c r="A26" s="4"/>
      <c r="H26" s="4"/>
    </row>
    <row r="27" spans="1:8" ht="12.75">
      <c r="A27" s="4"/>
      <c r="G27" s="52"/>
      <c r="H27" s="4"/>
    </row>
    <row r="28" spans="1:8" ht="12.75">
      <c r="A28" s="4"/>
      <c r="H28" s="4"/>
    </row>
    <row r="29" spans="1:8" ht="12.75">
      <c r="A29" s="4"/>
      <c r="H29" s="4"/>
    </row>
    <row r="33" ht="12.75">
      <c r="E33" s="143" t="s">
        <v>165</v>
      </c>
    </row>
    <row r="34" ht="12.75">
      <c r="E34" s="143" t="s">
        <v>166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3"/>
  <legacyDrawing r:id="rId2"/>
  <oleObjects>
    <oleObject progId="Word.Document.12" shapeId="77026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workbookViewId="0" topLeftCell="A1">
      <selection activeCell="L1" sqref="L1"/>
    </sheetView>
  </sheetViews>
  <sheetFormatPr defaultColWidth="11.421875" defaultRowHeight="12.75"/>
  <cols>
    <col min="1" max="1" width="10.00390625" style="0" customWidth="1"/>
    <col min="2" max="2" width="7.7109375" style="0" customWidth="1"/>
    <col min="3" max="3" width="9.8515625" style="0" customWidth="1"/>
    <col min="4" max="4" width="6.8515625" style="0" customWidth="1"/>
    <col min="5" max="5" width="7.00390625" style="0" customWidth="1"/>
    <col min="6" max="6" width="10.8515625" style="0" customWidth="1"/>
    <col min="7" max="7" width="9.7109375" style="0" customWidth="1"/>
    <col min="8" max="8" width="8.00390625" style="0" customWidth="1"/>
    <col min="9" max="9" width="7.140625" style="0" customWidth="1"/>
  </cols>
  <sheetData>
    <row r="1" spans="1:9" ht="12.75">
      <c r="A1" s="122" t="s">
        <v>197</v>
      </c>
      <c r="B1" s="122"/>
      <c r="C1" s="122"/>
      <c r="D1" s="122"/>
      <c r="E1" s="122"/>
      <c r="F1" s="122"/>
      <c r="G1" s="122"/>
      <c r="H1" s="122"/>
      <c r="I1" s="122"/>
    </row>
    <row r="2" ht="12.75">
      <c r="A2" s="1"/>
    </row>
    <row r="3" spans="1:9" ht="12.75">
      <c r="A3" s="374" t="s">
        <v>26</v>
      </c>
      <c r="B3" s="374"/>
      <c r="C3" s="374"/>
      <c r="D3" s="374"/>
      <c r="E3" s="374"/>
      <c r="F3" s="374"/>
      <c r="G3" s="374"/>
      <c r="H3" s="374"/>
      <c r="I3" s="374"/>
    </row>
    <row r="4" spans="1:7" ht="12.75">
      <c r="A4" s="23"/>
      <c r="B4" s="35"/>
      <c r="C4" s="35"/>
      <c r="D4" s="35"/>
      <c r="E4" s="35"/>
      <c r="F4" s="23"/>
      <c r="G4" s="23"/>
    </row>
    <row r="5" spans="1:9" ht="12.75">
      <c r="A5" s="47"/>
      <c r="B5" s="8"/>
      <c r="C5" s="384" t="s">
        <v>7</v>
      </c>
      <c r="D5" s="385"/>
      <c r="E5" s="386"/>
      <c r="F5" s="11" t="s">
        <v>18</v>
      </c>
      <c r="G5" s="381" t="s">
        <v>8</v>
      </c>
      <c r="H5" s="383"/>
      <c r="I5" s="383"/>
    </row>
    <row r="6" spans="1:10" ht="12.75">
      <c r="A6" s="2" t="s">
        <v>19</v>
      </c>
      <c r="B6" s="8" t="s">
        <v>10</v>
      </c>
      <c r="C6" s="8"/>
      <c r="D6" s="381" t="s">
        <v>14</v>
      </c>
      <c r="E6" s="382"/>
      <c r="F6" s="9"/>
      <c r="G6" s="8"/>
      <c r="H6" s="381" t="s">
        <v>14</v>
      </c>
      <c r="I6" s="383"/>
      <c r="J6" s="4"/>
    </row>
    <row r="7" spans="1:10" ht="12.75">
      <c r="A7" s="2"/>
      <c r="B7" s="8" t="s">
        <v>11</v>
      </c>
      <c r="C7" s="8" t="s">
        <v>13</v>
      </c>
      <c r="D7" s="6" t="s">
        <v>15</v>
      </c>
      <c r="E7" s="15" t="s">
        <v>17</v>
      </c>
      <c r="F7" s="8" t="s">
        <v>13</v>
      </c>
      <c r="G7" s="8" t="s">
        <v>13</v>
      </c>
      <c r="H7" s="6" t="s">
        <v>15</v>
      </c>
      <c r="I7" s="6" t="s">
        <v>17</v>
      </c>
      <c r="J7" s="4"/>
    </row>
    <row r="8" spans="1:10" ht="12.75">
      <c r="A8" s="12"/>
      <c r="B8" s="7" t="s">
        <v>12</v>
      </c>
      <c r="C8" s="7"/>
      <c r="D8" s="7" t="s">
        <v>16</v>
      </c>
      <c r="E8" s="16" t="s">
        <v>16</v>
      </c>
      <c r="F8" s="7"/>
      <c r="G8" s="7"/>
      <c r="H8" s="10" t="s">
        <v>16</v>
      </c>
      <c r="I8" s="17" t="s">
        <v>16</v>
      </c>
      <c r="J8" s="4"/>
    </row>
    <row r="9" spans="1:9" ht="24.75" customHeight="1">
      <c r="A9" s="30" t="s">
        <v>20</v>
      </c>
      <c r="B9" s="191">
        <v>264</v>
      </c>
      <c r="C9" s="192">
        <v>1446</v>
      </c>
      <c r="D9" s="194">
        <v>739</v>
      </c>
      <c r="E9" s="194">
        <v>707</v>
      </c>
      <c r="F9" s="195">
        <v>8</v>
      </c>
      <c r="G9" s="192">
        <v>1502</v>
      </c>
      <c r="H9" s="196">
        <v>704</v>
      </c>
      <c r="I9" s="196">
        <v>798</v>
      </c>
    </row>
    <row r="10" spans="1:9" ht="12.75">
      <c r="A10" s="30" t="s">
        <v>21</v>
      </c>
      <c r="B10" s="191">
        <v>289</v>
      </c>
      <c r="C10" s="192">
        <v>1301</v>
      </c>
      <c r="D10" s="194">
        <v>672</v>
      </c>
      <c r="E10" s="194">
        <v>629</v>
      </c>
      <c r="F10" s="195">
        <v>3</v>
      </c>
      <c r="G10" s="192">
        <v>1512</v>
      </c>
      <c r="H10" s="196">
        <v>722</v>
      </c>
      <c r="I10" s="196">
        <v>790</v>
      </c>
    </row>
    <row r="11" spans="1:9" ht="12.75">
      <c r="A11" s="30" t="s">
        <v>22</v>
      </c>
      <c r="B11" s="191">
        <v>403</v>
      </c>
      <c r="C11" s="192">
        <v>1450</v>
      </c>
      <c r="D11" s="194">
        <v>740</v>
      </c>
      <c r="E11" s="194">
        <v>710</v>
      </c>
      <c r="F11" s="195">
        <v>2</v>
      </c>
      <c r="G11" s="192">
        <v>1386</v>
      </c>
      <c r="H11" s="196">
        <v>649</v>
      </c>
      <c r="I11" s="196">
        <v>737</v>
      </c>
    </row>
    <row r="12" spans="1:9" ht="19.5" customHeight="1">
      <c r="A12" s="30" t="s">
        <v>23</v>
      </c>
      <c r="B12" s="191">
        <v>565</v>
      </c>
      <c r="C12" s="192">
        <v>1319</v>
      </c>
      <c r="D12" s="194">
        <v>689</v>
      </c>
      <c r="E12" s="194">
        <v>630</v>
      </c>
      <c r="F12" s="195">
        <v>3</v>
      </c>
      <c r="G12" s="192">
        <v>1423</v>
      </c>
      <c r="H12" s="196">
        <v>681</v>
      </c>
      <c r="I12" s="196">
        <v>742</v>
      </c>
    </row>
    <row r="13" spans="1:9" ht="12.75">
      <c r="A13" s="30" t="s">
        <v>24</v>
      </c>
      <c r="B13" s="191">
        <v>729</v>
      </c>
      <c r="C13" s="192">
        <v>1454</v>
      </c>
      <c r="D13" s="194">
        <v>761</v>
      </c>
      <c r="E13" s="194">
        <v>693</v>
      </c>
      <c r="F13" s="352">
        <v>0</v>
      </c>
      <c r="G13" s="192">
        <v>1357</v>
      </c>
      <c r="H13" s="196">
        <v>645</v>
      </c>
      <c r="I13" s="196">
        <v>712</v>
      </c>
    </row>
    <row r="14" spans="1:9" ht="12.75">
      <c r="A14" s="30" t="s">
        <v>25</v>
      </c>
      <c r="B14" s="191">
        <v>743</v>
      </c>
      <c r="C14" s="192">
        <v>1511</v>
      </c>
      <c r="D14" s="194">
        <v>775</v>
      </c>
      <c r="E14" s="194">
        <v>736</v>
      </c>
      <c r="F14" s="195">
        <v>2</v>
      </c>
      <c r="G14" s="192">
        <v>1345</v>
      </c>
      <c r="H14" s="196">
        <v>631</v>
      </c>
      <c r="I14" s="196">
        <v>714</v>
      </c>
    </row>
    <row r="15" spans="1:9" ht="21.75" customHeight="1">
      <c r="A15" s="30" t="s">
        <v>27</v>
      </c>
      <c r="B15" s="191">
        <v>855</v>
      </c>
      <c r="C15" s="192">
        <v>1582</v>
      </c>
      <c r="D15" s="194">
        <v>814</v>
      </c>
      <c r="E15" s="194">
        <v>768</v>
      </c>
      <c r="F15" s="195">
        <v>4</v>
      </c>
      <c r="G15" s="192">
        <v>1479</v>
      </c>
      <c r="H15" s="196">
        <v>672</v>
      </c>
      <c r="I15" s="196">
        <v>807</v>
      </c>
    </row>
    <row r="16" spans="1:9" ht="12.75">
      <c r="A16" s="30" t="s">
        <v>28</v>
      </c>
      <c r="B16" s="191">
        <v>860</v>
      </c>
      <c r="C16" s="192">
        <v>1513</v>
      </c>
      <c r="D16" s="194">
        <v>782</v>
      </c>
      <c r="E16" s="194">
        <v>731</v>
      </c>
      <c r="F16" s="195">
        <v>6</v>
      </c>
      <c r="G16" s="192">
        <v>1332</v>
      </c>
      <c r="H16" s="196">
        <v>618</v>
      </c>
      <c r="I16" s="196">
        <v>714</v>
      </c>
    </row>
    <row r="17" spans="1:9" ht="12.75">
      <c r="A17" s="30" t="s">
        <v>29</v>
      </c>
      <c r="B17" s="191">
        <v>824</v>
      </c>
      <c r="C17" s="192">
        <v>1506</v>
      </c>
      <c r="D17" s="194">
        <v>760</v>
      </c>
      <c r="E17" s="194">
        <v>746</v>
      </c>
      <c r="F17" s="195">
        <v>4</v>
      </c>
      <c r="G17" s="192">
        <v>1404</v>
      </c>
      <c r="H17" s="196">
        <v>666</v>
      </c>
      <c r="I17" s="196">
        <v>738</v>
      </c>
    </row>
    <row r="18" spans="1:9" ht="21" customHeight="1">
      <c r="A18" s="30" t="s">
        <v>30</v>
      </c>
      <c r="B18" s="191">
        <v>704</v>
      </c>
      <c r="C18" s="192">
        <v>1438</v>
      </c>
      <c r="D18" s="194">
        <v>747</v>
      </c>
      <c r="E18" s="194">
        <v>691</v>
      </c>
      <c r="F18" s="195">
        <v>8</v>
      </c>
      <c r="G18" s="192">
        <v>1451</v>
      </c>
      <c r="H18" s="196">
        <v>695</v>
      </c>
      <c r="I18" s="196">
        <v>756</v>
      </c>
    </row>
    <row r="19" spans="1:9" ht="12.75">
      <c r="A19" s="30" t="s">
        <v>31</v>
      </c>
      <c r="B19" s="191">
        <v>486</v>
      </c>
      <c r="C19" s="192">
        <v>1458</v>
      </c>
      <c r="D19" s="194">
        <v>728</v>
      </c>
      <c r="E19" s="194">
        <v>730</v>
      </c>
      <c r="F19" s="195">
        <v>6</v>
      </c>
      <c r="G19" s="192">
        <v>1319</v>
      </c>
      <c r="H19" s="196">
        <v>625</v>
      </c>
      <c r="I19" s="196">
        <v>694</v>
      </c>
    </row>
    <row r="20" spans="1:9" ht="12.75">
      <c r="A20" s="30" t="s">
        <v>32</v>
      </c>
      <c r="B20" s="191">
        <v>730</v>
      </c>
      <c r="C20" s="192">
        <v>1399</v>
      </c>
      <c r="D20" s="194">
        <v>716</v>
      </c>
      <c r="E20" s="194">
        <v>683</v>
      </c>
      <c r="F20" s="195">
        <v>2</v>
      </c>
      <c r="G20" s="192">
        <v>1550</v>
      </c>
      <c r="H20" s="196">
        <v>731</v>
      </c>
      <c r="I20" s="196">
        <v>819</v>
      </c>
    </row>
    <row r="21" spans="1:9" ht="24" customHeight="1">
      <c r="A21" s="61" t="s">
        <v>33</v>
      </c>
      <c r="B21" s="193">
        <f>SUM(B9:B20)</f>
        <v>7452</v>
      </c>
      <c r="C21" s="193">
        <f aca="true" t="shared" si="0" ref="C21:I21">SUM(C9:C20)</f>
        <v>17377</v>
      </c>
      <c r="D21" s="193">
        <f t="shared" si="0"/>
        <v>8923</v>
      </c>
      <c r="E21" s="193">
        <f t="shared" si="0"/>
        <v>8454</v>
      </c>
      <c r="F21" s="193">
        <f t="shared" si="0"/>
        <v>48</v>
      </c>
      <c r="G21" s="193">
        <f t="shared" si="0"/>
        <v>17060</v>
      </c>
      <c r="H21" s="193">
        <f t="shared" si="0"/>
        <v>8039</v>
      </c>
      <c r="I21" s="193">
        <f t="shared" si="0"/>
        <v>9021</v>
      </c>
    </row>
    <row r="22" spans="1:9" ht="12.75">
      <c r="A22" s="43"/>
      <c r="B22" s="4"/>
      <c r="C22" s="4"/>
      <c r="D22" s="4"/>
      <c r="E22" s="4"/>
      <c r="F22" s="4"/>
      <c r="G22" s="56"/>
      <c r="H22" s="4"/>
      <c r="I22" s="4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374" t="s">
        <v>34</v>
      </c>
      <c r="B24" s="374"/>
      <c r="C24" s="374"/>
      <c r="D24" s="374"/>
      <c r="E24" s="374"/>
      <c r="F24" s="374"/>
      <c r="G24" s="374"/>
      <c r="H24" s="374"/>
      <c r="I24" s="374"/>
    </row>
    <row r="25" spans="1:7" ht="12.75">
      <c r="A25" s="23"/>
      <c r="B25" s="53"/>
      <c r="C25" s="54"/>
      <c r="D25" s="53"/>
      <c r="E25" s="54"/>
      <c r="F25" s="53"/>
      <c r="G25" s="55"/>
    </row>
    <row r="26" spans="1:9" ht="12.75">
      <c r="A26" s="47"/>
      <c r="B26" s="18"/>
      <c r="C26" s="381" t="s">
        <v>7</v>
      </c>
      <c r="D26" s="383"/>
      <c r="E26" s="382"/>
      <c r="F26" s="11" t="s">
        <v>18</v>
      </c>
      <c r="G26" s="381" t="s">
        <v>8</v>
      </c>
      <c r="H26" s="383"/>
      <c r="I26" s="383"/>
    </row>
    <row r="27" spans="1:10" ht="12.75">
      <c r="A27" s="2" t="s">
        <v>19</v>
      </c>
      <c r="B27" s="8" t="s">
        <v>10</v>
      </c>
      <c r="C27" s="8"/>
      <c r="D27" s="381" t="s">
        <v>14</v>
      </c>
      <c r="E27" s="382"/>
      <c r="F27" s="9"/>
      <c r="G27" s="8"/>
      <c r="H27" s="381" t="s">
        <v>14</v>
      </c>
      <c r="I27" s="383"/>
      <c r="J27" s="4"/>
    </row>
    <row r="28" spans="1:10" ht="12.75">
      <c r="A28" s="2"/>
      <c r="B28" s="8" t="s">
        <v>11</v>
      </c>
      <c r="C28" s="8" t="s">
        <v>13</v>
      </c>
      <c r="D28" s="6" t="s">
        <v>15</v>
      </c>
      <c r="E28" s="15" t="s">
        <v>17</v>
      </c>
      <c r="F28" s="8" t="s">
        <v>13</v>
      </c>
      <c r="G28" s="8" t="s">
        <v>13</v>
      </c>
      <c r="H28" s="6" t="s">
        <v>15</v>
      </c>
      <c r="I28" s="6" t="s">
        <v>17</v>
      </c>
      <c r="J28" s="4"/>
    </row>
    <row r="29" spans="1:10" ht="12.75">
      <c r="A29" s="12"/>
      <c r="B29" s="7" t="s">
        <v>12</v>
      </c>
      <c r="C29" s="7"/>
      <c r="D29" s="7" t="s">
        <v>16</v>
      </c>
      <c r="E29" s="16" t="s">
        <v>16</v>
      </c>
      <c r="F29" s="7"/>
      <c r="G29" s="7"/>
      <c r="H29" s="10" t="s">
        <v>16</v>
      </c>
      <c r="I29" s="17" t="s">
        <v>16</v>
      </c>
      <c r="J29" s="4"/>
    </row>
    <row r="30" spans="1:9" ht="24.75" customHeight="1">
      <c r="A30" s="30" t="s">
        <v>20</v>
      </c>
      <c r="B30" s="192">
        <v>350</v>
      </c>
      <c r="C30" s="192">
        <v>1833</v>
      </c>
      <c r="D30" s="192">
        <v>947</v>
      </c>
      <c r="E30" s="192">
        <v>886</v>
      </c>
      <c r="F30" s="197">
        <v>9</v>
      </c>
      <c r="G30" s="192">
        <v>2798</v>
      </c>
      <c r="H30" s="192">
        <v>1319</v>
      </c>
      <c r="I30" s="192">
        <v>1479</v>
      </c>
    </row>
    <row r="31" spans="1:9" ht="12.75">
      <c r="A31" s="30" t="s">
        <v>21</v>
      </c>
      <c r="B31" s="192">
        <v>401</v>
      </c>
      <c r="C31" s="192">
        <v>1729</v>
      </c>
      <c r="D31" s="192">
        <v>894</v>
      </c>
      <c r="E31" s="192">
        <v>835</v>
      </c>
      <c r="F31" s="197">
        <v>6</v>
      </c>
      <c r="G31" s="192">
        <v>2555</v>
      </c>
      <c r="H31" s="192">
        <v>1194</v>
      </c>
      <c r="I31" s="192">
        <v>1361</v>
      </c>
    </row>
    <row r="32" spans="1:9" ht="12.75">
      <c r="A32" s="30" t="s">
        <v>22</v>
      </c>
      <c r="B32" s="192">
        <v>605</v>
      </c>
      <c r="C32" s="192">
        <v>1890</v>
      </c>
      <c r="D32" s="192">
        <v>958</v>
      </c>
      <c r="E32" s="192">
        <v>932</v>
      </c>
      <c r="F32" s="197">
        <v>6</v>
      </c>
      <c r="G32" s="192">
        <v>2736</v>
      </c>
      <c r="H32" s="192">
        <v>1334</v>
      </c>
      <c r="I32" s="192">
        <v>1402</v>
      </c>
    </row>
    <row r="33" spans="1:9" ht="21.75" customHeight="1">
      <c r="A33" s="30" t="s">
        <v>23</v>
      </c>
      <c r="B33" s="192">
        <v>1079</v>
      </c>
      <c r="C33" s="192">
        <v>1704</v>
      </c>
      <c r="D33" s="192">
        <v>878</v>
      </c>
      <c r="E33" s="192">
        <v>826</v>
      </c>
      <c r="F33" s="197">
        <v>6</v>
      </c>
      <c r="G33" s="192">
        <v>2523</v>
      </c>
      <c r="H33" s="192">
        <v>1183</v>
      </c>
      <c r="I33" s="192">
        <v>1340</v>
      </c>
    </row>
    <row r="34" spans="1:9" ht="12.75">
      <c r="A34" s="30" t="s">
        <v>24</v>
      </c>
      <c r="B34" s="192">
        <v>2141</v>
      </c>
      <c r="C34" s="192">
        <v>1906</v>
      </c>
      <c r="D34" s="192">
        <v>952</v>
      </c>
      <c r="E34" s="192">
        <v>954</v>
      </c>
      <c r="F34" s="197">
        <v>4</v>
      </c>
      <c r="G34" s="192">
        <v>2576</v>
      </c>
      <c r="H34" s="192">
        <v>1273</v>
      </c>
      <c r="I34" s="192">
        <v>1303</v>
      </c>
    </row>
    <row r="35" spans="1:9" ht="12.75">
      <c r="A35" s="30" t="s">
        <v>25</v>
      </c>
      <c r="B35" s="192">
        <v>1756</v>
      </c>
      <c r="C35" s="192">
        <v>1873</v>
      </c>
      <c r="D35" s="192">
        <v>933</v>
      </c>
      <c r="E35" s="192">
        <v>940</v>
      </c>
      <c r="F35" s="197">
        <v>4</v>
      </c>
      <c r="G35" s="192">
        <v>2396</v>
      </c>
      <c r="H35" s="192">
        <v>1161</v>
      </c>
      <c r="I35" s="192">
        <v>1235</v>
      </c>
    </row>
    <row r="36" spans="1:9" ht="20.25" customHeight="1">
      <c r="A36" s="30" t="s">
        <v>27</v>
      </c>
      <c r="B36" s="192">
        <v>2182</v>
      </c>
      <c r="C36" s="192">
        <v>2156</v>
      </c>
      <c r="D36" s="192">
        <v>1065</v>
      </c>
      <c r="E36" s="192">
        <v>1091</v>
      </c>
      <c r="F36" s="197">
        <v>5</v>
      </c>
      <c r="G36" s="192">
        <v>2700</v>
      </c>
      <c r="H36" s="192">
        <v>1289</v>
      </c>
      <c r="I36" s="192">
        <v>1411</v>
      </c>
    </row>
    <row r="37" spans="1:9" ht="12.75">
      <c r="A37" s="30" t="s">
        <v>28</v>
      </c>
      <c r="B37" s="192">
        <v>2240</v>
      </c>
      <c r="C37" s="192">
        <v>1983</v>
      </c>
      <c r="D37" s="192">
        <v>1044</v>
      </c>
      <c r="E37" s="192">
        <v>939</v>
      </c>
      <c r="F37" s="197">
        <v>7</v>
      </c>
      <c r="G37" s="192">
        <v>2493</v>
      </c>
      <c r="H37" s="192">
        <v>1158</v>
      </c>
      <c r="I37" s="192">
        <v>1335</v>
      </c>
    </row>
    <row r="38" spans="1:9" ht="12.75">
      <c r="A38" s="30" t="s">
        <v>29</v>
      </c>
      <c r="B38" s="192">
        <v>1755</v>
      </c>
      <c r="C38" s="192">
        <v>1997</v>
      </c>
      <c r="D38" s="192">
        <v>1044</v>
      </c>
      <c r="E38" s="192">
        <v>953</v>
      </c>
      <c r="F38" s="197">
        <v>2</v>
      </c>
      <c r="G38" s="192">
        <v>2495</v>
      </c>
      <c r="H38" s="192">
        <v>1193</v>
      </c>
      <c r="I38" s="192">
        <v>1302</v>
      </c>
    </row>
    <row r="39" spans="1:9" ht="22.5" customHeight="1">
      <c r="A39" s="30" t="s">
        <v>30</v>
      </c>
      <c r="B39" s="192">
        <v>1646</v>
      </c>
      <c r="C39" s="192">
        <v>2016</v>
      </c>
      <c r="D39" s="192">
        <v>1050</v>
      </c>
      <c r="E39" s="192">
        <v>966</v>
      </c>
      <c r="F39" s="197">
        <v>4</v>
      </c>
      <c r="G39" s="192">
        <v>2650</v>
      </c>
      <c r="H39" s="192">
        <v>1257</v>
      </c>
      <c r="I39" s="192">
        <v>1393</v>
      </c>
    </row>
    <row r="40" spans="1:9" ht="12.75">
      <c r="A40" s="30" t="s">
        <v>31</v>
      </c>
      <c r="B40" s="192">
        <v>768</v>
      </c>
      <c r="C40" s="192">
        <v>1760</v>
      </c>
      <c r="D40" s="192">
        <v>874</v>
      </c>
      <c r="E40" s="192">
        <v>886</v>
      </c>
      <c r="F40" s="197">
        <v>9</v>
      </c>
      <c r="G40" s="192">
        <v>2533</v>
      </c>
      <c r="H40" s="192">
        <v>1207</v>
      </c>
      <c r="I40" s="192">
        <v>1326</v>
      </c>
    </row>
    <row r="41" spans="1:9" ht="12.75">
      <c r="A41" s="30" t="s">
        <v>32</v>
      </c>
      <c r="B41" s="192">
        <v>1533</v>
      </c>
      <c r="C41" s="192">
        <v>1731</v>
      </c>
      <c r="D41" s="192">
        <v>863</v>
      </c>
      <c r="E41" s="192">
        <v>868</v>
      </c>
      <c r="F41" s="197">
        <v>3</v>
      </c>
      <c r="G41" s="192">
        <v>2746</v>
      </c>
      <c r="H41" s="192">
        <v>1257</v>
      </c>
      <c r="I41" s="192">
        <v>1489</v>
      </c>
    </row>
    <row r="42" spans="1:9" ht="24.75" customHeight="1">
      <c r="A42" s="61" t="s">
        <v>33</v>
      </c>
      <c r="B42" s="193">
        <f aca="true" t="shared" si="1" ref="B42:G42">SUM(B30:B41)</f>
        <v>16456</v>
      </c>
      <c r="C42" s="193">
        <f t="shared" si="1"/>
        <v>22578</v>
      </c>
      <c r="D42" s="193">
        <v>11502</v>
      </c>
      <c r="E42" s="193">
        <v>11076</v>
      </c>
      <c r="F42" s="193">
        <f t="shared" si="1"/>
        <v>65</v>
      </c>
      <c r="G42" s="193">
        <f t="shared" si="1"/>
        <v>31201</v>
      </c>
      <c r="H42" s="193">
        <f>SUM(H30:H41)</f>
        <v>14825</v>
      </c>
      <c r="I42" s="193">
        <f>SUM(I30:I41)</f>
        <v>16376</v>
      </c>
    </row>
    <row r="43" ht="12.75">
      <c r="F43" s="59"/>
    </row>
  </sheetData>
  <sheetProtection/>
  <mergeCells count="10">
    <mergeCell ref="D27:E27"/>
    <mergeCell ref="H27:I27"/>
    <mergeCell ref="A3:I3"/>
    <mergeCell ref="A24:I24"/>
    <mergeCell ref="C26:E26"/>
    <mergeCell ref="G26:I26"/>
    <mergeCell ref="D6:E6"/>
    <mergeCell ref="C5:E5"/>
    <mergeCell ref="G5:I5"/>
    <mergeCell ref="H6:I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="90" zoomScaleNormal="90" zoomScaleSheetLayoutView="80" workbookViewId="0" topLeftCell="A1">
      <selection activeCell="L1" sqref="L1"/>
    </sheetView>
  </sheetViews>
  <sheetFormatPr defaultColWidth="11.421875" defaultRowHeight="12.75"/>
  <cols>
    <col min="1" max="1" width="20.28125" style="0" customWidth="1"/>
    <col min="2" max="2" width="7.8515625" style="0" customWidth="1"/>
    <col min="3" max="3" width="8.7109375" style="0" customWidth="1"/>
    <col min="4" max="4" width="11.28125" style="0" customWidth="1"/>
    <col min="5" max="5" width="5.140625" style="0" customWidth="1"/>
    <col min="6" max="6" width="9.00390625" style="0" customWidth="1"/>
    <col min="7" max="7" width="8.28125" style="0" customWidth="1"/>
    <col min="8" max="8" width="11.28125" style="0" customWidth="1"/>
    <col min="9" max="9" width="11.7109375" style="57" customWidth="1"/>
  </cols>
  <sheetData>
    <row r="1" spans="1:9" ht="12.75">
      <c r="A1" s="122" t="s">
        <v>198</v>
      </c>
      <c r="B1" s="122"/>
      <c r="C1" s="122"/>
      <c r="D1" s="122"/>
      <c r="E1" s="122"/>
      <c r="F1" s="122"/>
      <c r="G1" s="122"/>
      <c r="H1" s="122"/>
      <c r="I1" s="123"/>
    </row>
    <row r="2" spans="1:9" ht="12.75">
      <c r="A2" s="122" t="s">
        <v>148</v>
      </c>
      <c r="B2" s="122"/>
      <c r="C2" s="122"/>
      <c r="D2" s="122"/>
      <c r="E2" s="122"/>
      <c r="F2" s="122"/>
      <c r="G2" s="122"/>
      <c r="H2" s="122"/>
      <c r="I2" s="123"/>
    </row>
    <row r="3" spans="1:9" ht="12.75">
      <c r="A3" s="122"/>
      <c r="B3" s="122"/>
      <c r="C3" s="122"/>
      <c r="D3" s="122"/>
      <c r="E3" s="122"/>
      <c r="F3" s="122"/>
      <c r="G3" s="122"/>
      <c r="H3" s="122"/>
      <c r="I3" s="123"/>
    </row>
    <row r="4" ht="12.75">
      <c r="A4" s="1"/>
    </row>
    <row r="5" spans="1:9" ht="12.75">
      <c r="A5" s="374" t="s">
        <v>26</v>
      </c>
      <c r="B5" s="374"/>
      <c r="C5" s="374"/>
      <c r="D5" s="374"/>
      <c r="E5" s="374"/>
      <c r="F5" s="374"/>
      <c r="G5" s="374"/>
      <c r="H5" s="374"/>
      <c r="I5" s="374"/>
    </row>
    <row r="6" spans="1:4" ht="12.75">
      <c r="A6" s="23"/>
      <c r="B6" s="23"/>
      <c r="C6" s="23"/>
      <c r="D6" s="23"/>
    </row>
    <row r="7" spans="1:9" ht="12.75">
      <c r="A7" s="398" t="s">
        <v>43</v>
      </c>
      <c r="B7" s="390" t="s">
        <v>150</v>
      </c>
      <c r="C7" s="393" t="s">
        <v>7</v>
      </c>
      <c r="D7" s="394"/>
      <c r="E7" s="390" t="s">
        <v>149</v>
      </c>
      <c r="F7" s="375" t="s">
        <v>8</v>
      </c>
      <c r="G7" s="377"/>
      <c r="H7" s="376"/>
      <c r="I7" s="395" t="s">
        <v>173</v>
      </c>
    </row>
    <row r="8" spans="1:9" ht="12.75">
      <c r="A8" s="389"/>
      <c r="B8" s="391"/>
      <c r="C8" s="390" t="s">
        <v>162</v>
      </c>
      <c r="D8" s="398" t="s">
        <v>101</v>
      </c>
      <c r="E8" s="391"/>
      <c r="F8" s="399" t="s">
        <v>13</v>
      </c>
      <c r="G8" s="390" t="s">
        <v>152</v>
      </c>
      <c r="H8" s="387" t="s">
        <v>151</v>
      </c>
      <c r="I8" s="396"/>
    </row>
    <row r="9" spans="1:9" ht="30" customHeight="1">
      <c r="A9" s="388"/>
      <c r="B9" s="392"/>
      <c r="C9" s="392"/>
      <c r="D9" s="388"/>
      <c r="E9" s="392"/>
      <c r="F9" s="397"/>
      <c r="G9" s="392"/>
      <c r="H9" s="388"/>
      <c r="I9" s="397"/>
    </row>
    <row r="10" spans="1:9" ht="19.5" customHeight="1">
      <c r="A10" s="30" t="s">
        <v>36</v>
      </c>
      <c r="B10" s="257">
        <v>1060</v>
      </c>
      <c r="C10" s="257">
        <v>3067</v>
      </c>
      <c r="D10" s="257">
        <v>1184</v>
      </c>
      <c r="E10" s="257">
        <v>11</v>
      </c>
      <c r="F10" s="257">
        <v>2500</v>
      </c>
      <c r="G10" s="257">
        <v>16</v>
      </c>
      <c r="H10" s="257">
        <v>8</v>
      </c>
      <c r="I10" s="257">
        <f>C10-F10</f>
        <v>567</v>
      </c>
    </row>
    <row r="11" spans="1:9" ht="12.75">
      <c r="A11" s="30" t="s">
        <v>37</v>
      </c>
      <c r="B11" s="257">
        <v>1411</v>
      </c>
      <c r="C11" s="257">
        <v>2702</v>
      </c>
      <c r="D11" s="257">
        <v>983</v>
      </c>
      <c r="E11" s="257">
        <v>6</v>
      </c>
      <c r="F11" s="257">
        <v>2533</v>
      </c>
      <c r="G11" s="257">
        <v>6</v>
      </c>
      <c r="H11" s="257">
        <v>2</v>
      </c>
      <c r="I11" s="257">
        <f aca="true" t="shared" si="0" ref="I11:I17">C11-F11</f>
        <v>169</v>
      </c>
    </row>
    <row r="12" spans="1:9" ht="12.75">
      <c r="A12" s="30" t="s">
        <v>38</v>
      </c>
      <c r="B12" s="257">
        <v>986</v>
      </c>
      <c r="C12" s="257">
        <v>2519</v>
      </c>
      <c r="D12" s="257">
        <v>904</v>
      </c>
      <c r="E12" s="257">
        <v>8</v>
      </c>
      <c r="F12" s="257">
        <v>2324</v>
      </c>
      <c r="G12" s="257">
        <v>14</v>
      </c>
      <c r="H12" s="257">
        <v>8</v>
      </c>
      <c r="I12" s="257">
        <f t="shared" si="0"/>
        <v>195</v>
      </c>
    </row>
    <row r="13" spans="1:9" ht="12.75">
      <c r="A13" s="30" t="s">
        <v>39</v>
      </c>
      <c r="B13" s="258">
        <v>1574</v>
      </c>
      <c r="C13" s="257">
        <v>3081</v>
      </c>
      <c r="D13" s="257">
        <v>1068</v>
      </c>
      <c r="E13" s="257">
        <v>6</v>
      </c>
      <c r="F13" s="257">
        <v>2727</v>
      </c>
      <c r="G13" s="257">
        <v>4</v>
      </c>
      <c r="H13" s="257">
        <v>1</v>
      </c>
      <c r="I13" s="257">
        <f t="shared" si="0"/>
        <v>354</v>
      </c>
    </row>
    <row r="14" spans="1:9" ht="12.75">
      <c r="A14" s="30" t="s">
        <v>40</v>
      </c>
      <c r="B14" s="258">
        <v>1168</v>
      </c>
      <c r="C14" s="257">
        <v>3482</v>
      </c>
      <c r="D14" s="257">
        <v>1224</v>
      </c>
      <c r="E14" s="257">
        <v>8</v>
      </c>
      <c r="F14" s="257">
        <v>4409</v>
      </c>
      <c r="G14" s="257">
        <v>18</v>
      </c>
      <c r="H14" s="257">
        <v>11</v>
      </c>
      <c r="I14" s="257">
        <f t="shared" si="0"/>
        <v>-927</v>
      </c>
    </row>
    <row r="15" spans="1:9" ht="12.75">
      <c r="A15" s="30" t="s">
        <v>41</v>
      </c>
      <c r="B15" s="258">
        <v>608</v>
      </c>
      <c r="C15" s="257">
        <v>1108</v>
      </c>
      <c r="D15" s="257">
        <v>419</v>
      </c>
      <c r="E15" s="257">
        <v>6</v>
      </c>
      <c r="F15" s="257">
        <v>1070</v>
      </c>
      <c r="G15" s="257">
        <v>3</v>
      </c>
      <c r="H15" s="351">
        <v>0</v>
      </c>
      <c r="I15" s="257">
        <f t="shared" si="0"/>
        <v>38</v>
      </c>
    </row>
    <row r="16" spans="1:9" ht="12.75">
      <c r="A16" s="30" t="s">
        <v>42</v>
      </c>
      <c r="B16" s="258">
        <v>645</v>
      </c>
      <c r="C16" s="257">
        <v>1418</v>
      </c>
      <c r="D16" s="257">
        <v>509</v>
      </c>
      <c r="E16" s="257">
        <v>3</v>
      </c>
      <c r="F16" s="257">
        <v>1497</v>
      </c>
      <c r="G16" s="257">
        <v>6</v>
      </c>
      <c r="H16" s="257">
        <v>3</v>
      </c>
      <c r="I16" s="257">
        <f t="shared" si="0"/>
        <v>-79</v>
      </c>
    </row>
    <row r="17" spans="1:9" ht="12.75">
      <c r="A17" s="87" t="s">
        <v>33</v>
      </c>
      <c r="B17" s="259">
        <f>SUM(B10:B16)</f>
        <v>7452</v>
      </c>
      <c r="C17" s="259">
        <f aca="true" t="shared" si="1" ref="C17:H17">SUM(C10:C16)</f>
        <v>17377</v>
      </c>
      <c r="D17" s="259">
        <f t="shared" si="1"/>
        <v>6291</v>
      </c>
      <c r="E17" s="259">
        <f t="shared" si="1"/>
        <v>48</v>
      </c>
      <c r="F17" s="259">
        <f t="shared" si="1"/>
        <v>17060</v>
      </c>
      <c r="G17" s="259">
        <f t="shared" si="1"/>
        <v>67</v>
      </c>
      <c r="H17" s="259">
        <f t="shared" si="1"/>
        <v>33</v>
      </c>
      <c r="I17" s="172">
        <f t="shared" si="0"/>
        <v>317</v>
      </c>
    </row>
    <row r="18" ht="12.75">
      <c r="A18" s="1"/>
    </row>
    <row r="19" spans="1:4" ht="12.75">
      <c r="A19" s="1"/>
      <c r="D19" s="260"/>
    </row>
    <row r="20" spans="1:9" ht="12.75">
      <c r="A20" s="374"/>
      <c r="B20" s="374"/>
      <c r="C20" s="374"/>
      <c r="D20" s="374"/>
      <c r="E20" s="374"/>
      <c r="F20" s="374"/>
      <c r="G20" s="374"/>
      <c r="H20" s="374"/>
      <c r="I20" s="374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 customHeight="1">
      <c r="A22" s="387" t="s">
        <v>153</v>
      </c>
      <c r="B22" s="390" t="s">
        <v>150</v>
      </c>
      <c r="C22" s="393" t="s">
        <v>7</v>
      </c>
      <c r="D22" s="394"/>
      <c r="E22" s="390" t="s">
        <v>149</v>
      </c>
      <c r="F22" s="375" t="s">
        <v>8</v>
      </c>
      <c r="G22" s="377"/>
      <c r="H22" s="376"/>
      <c r="I22" s="395" t="s">
        <v>173</v>
      </c>
    </row>
    <row r="23" spans="1:9" ht="12.75">
      <c r="A23" s="389"/>
      <c r="B23" s="391"/>
      <c r="C23" s="390" t="s">
        <v>162</v>
      </c>
      <c r="D23" s="398" t="s">
        <v>101</v>
      </c>
      <c r="E23" s="391"/>
      <c r="F23" s="399" t="s">
        <v>13</v>
      </c>
      <c r="G23" s="390" t="s">
        <v>152</v>
      </c>
      <c r="H23" s="387" t="s">
        <v>151</v>
      </c>
      <c r="I23" s="396"/>
    </row>
    <row r="24" spans="1:9" ht="30.75" customHeight="1">
      <c r="A24" s="388"/>
      <c r="B24" s="392"/>
      <c r="C24" s="392"/>
      <c r="D24" s="388"/>
      <c r="E24" s="392"/>
      <c r="F24" s="397"/>
      <c r="G24" s="392"/>
      <c r="H24" s="388"/>
      <c r="I24" s="397"/>
    </row>
    <row r="25" spans="1:10" ht="20.25" customHeight="1">
      <c r="A25" s="90" t="s">
        <v>139</v>
      </c>
      <c r="B25" s="269">
        <v>553</v>
      </c>
      <c r="C25" s="269">
        <v>839</v>
      </c>
      <c r="D25" s="269">
        <v>379</v>
      </c>
      <c r="E25" s="270">
        <v>3</v>
      </c>
      <c r="F25" s="275">
        <v>933</v>
      </c>
      <c r="G25" s="276">
        <v>4</v>
      </c>
      <c r="H25" s="277">
        <v>2</v>
      </c>
      <c r="I25" s="147">
        <f>C25-F25</f>
        <v>-94</v>
      </c>
      <c r="J25" s="274"/>
    </row>
    <row r="26" spans="1:10" ht="12.75">
      <c r="A26" s="62" t="s">
        <v>140</v>
      </c>
      <c r="B26" s="269">
        <v>1081</v>
      </c>
      <c r="C26" s="269">
        <v>2264</v>
      </c>
      <c r="D26" s="269">
        <v>899</v>
      </c>
      <c r="E26" s="270">
        <v>9</v>
      </c>
      <c r="F26" s="275">
        <v>2455</v>
      </c>
      <c r="G26" s="276">
        <v>9</v>
      </c>
      <c r="H26" s="277">
        <v>5</v>
      </c>
      <c r="I26" s="147">
        <f>C26-F26</f>
        <v>-191</v>
      </c>
      <c r="J26" s="274"/>
    </row>
    <row r="27" spans="1:10" ht="12.75">
      <c r="A27" s="62" t="s">
        <v>141</v>
      </c>
      <c r="B27" s="269">
        <v>1010</v>
      </c>
      <c r="C27" s="269">
        <v>1800</v>
      </c>
      <c r="D27" s="269">
        <v>790</v>
      </c>
      <c r="E27" s="269">
        <v>4</v>
      </c>
      <c r="F27" s="275">
        <v>2651</v>
      </c>
      <c r="G27" s="276">
        <v>4</v>
      </c>
      <c r="H27" s="277">
        <v>2</v>
      </c>
      <c r="I27" s="147">
        <f>C27-F27</f>
        <v>-851</v>
      </c>
      <c r="J27" s="274"/>
    </row>
    <row r="28" spans="1:10" ht="12.75">
      <c r="A28" s="62" t="s">
        <v>142</v>
      </c>
      <c r="B28" s="269">
        <v>378</v>
      </c>
      <c r="C28" s="269">
        <v>694</v>
      </c>
      <c r="D28" s="269">
        <v>301</v>
      </c>
      <c r="E28" s="269">
        <v>1</v>
      </c>
      <c r="F28" s="275">
        <v>991</v>
      </c>
      <c r="G28" s="276">
        <v>7</v>
      </c>
      <c r="H28" s="277">
        <v>5</v>
      </c>
      <c r="I28" s="147">
        <f>C28-F28</f>
        <v>-297</v>
      </c>
      <c r="J28" s="274"/>
    </row>
    <row r="29" spans="1:10" ht="36.75" customHeight="1">
      <c r="A29" s="92" t="s">
        <v>138</v>
      </c>
      <c r="B29" s="269">
        <f>SUM(B25:B28)</f>
        <v>3022</v>
      </c>
      <c r="C29" s="269">
        <f aca="true" t="shared" si="2" ref="C29:H29">SUM(C25:C28)</f>
        <v>5597</v>
      </c>
      <c r="D29" s="269">
        <f t="shared" si="2"/>
        <v>2369</v>
      </c>
      <c r="E29" s="269">
        <f t="shared" si="2"/>
        <v>17</v>
      </c>
      <c r="F29" s="269">
        <f t="shared" si="2"/>
        <v>7030</v>
      </c>
      <c r="G29" s="269">
        <f t="shared" si="2"/>
        <v>24</v>
      </c>
      <c r="H29" s="269">
        <f t="shared" si="2"/>
        <v>14</v>
      </c>
      <c r="I29" s="147">
        <f>C29-F29</f>
        <v>-1433</v>
      </c>
      <c r="J29" s="274"/>
    </row>
    <row r="30" spans="1:10" ht="21.75" customHeight="1">
      <c r="A30" s="86" t="s">
        <v>44</v>
      </c>
      <c r="B30" s="269">
        <v>728</v>
      </c>
      <c r="C30" s="269">
        <v>1059</v>
      </c>
      <c r="D30" s="269">
        <v>404</v>
      </c>
      <c r="E30" s="269">
        <v>2</v>
      </c>
      <c r="F30" s="275">
        <v>1638</v>
      </c>
      <c r="G30" s="276">
        <v>4</v>
      </c>
      <c r="H30" s="278">
        <v>3</v>
      </c>
      <c r="I30" s="147">
        <f aca="true" t="shared" si="3" ref="I30:I42">C30-F30</f>
        <v>-579</v>
      </c>
      <c r="J30" s="274"/>
    </row>
    <row r="31" spans="1:10" ht="12.75">
      <c r="A31" s="86" t="s">
        <v>45</v>
      </c>
      <c r="B31" s="269">
        <v>855</v>
      </c>
      <c r="C31" s="269">
        <v>1476</v>
      </c>
      <c r="D31" s="269">
        <v>478</v>
      </c>
      <c r="E31" s="269">
        <v>4</v>
      </c>
      <c r="F31" s="275">
        <v>2106</v>
      </c>
      <c r="G31" s="276">
        <v>8</v>
      </c>
      <c r="H31" s="278">
        <v>5</v>
      </c>
      <c r="I31" s="147">
        <f t="shared" si="3"/>
        <v>-630</v>
      </c>
      <c r="J31" s="274"/>
    </row>
    <row r="32" spans="1:10" ht="12.75">
      <c r="A32" s="86" t="s">
        <v>46</v>
      </c>
      <c r="B32" s="269">
        <v>2431</v>
      </c>
      <c r="C32" s="269">
        <v>1192</v>
      </c>
      <c r="D32" s="269">
        <v>433</v>
      </c>
      <c r="E32" s="269">
        <v>4</v>
      </c>
      <c r="F32" s="275">
        <v>1893</v>
      </c>
      <c r="G32" s="276">
        <v>5</v>
      </c>
      <c r="H32" s="278">
        <v>1</v>
      </c>
      <c r="I32" s="147">
        <f t="shared" si="3"/>
        <v>-701</v>
      </c>
      <c r="J32" s="274"/>
    </row>
    <row r="33" spans="1:10" ht="12.75">
      <c r="A33" s="86" t="s">
        <v>47</v>
      </c>
      <c r="B33" s="269">
        <v>1469</v>
      </c>
      <c r="C33" s="269">
        <v>1319</v>
      </c>
      <c r="D33" s="269">
        <v>472</v>
      </c>
      <c r="E33" s="269">
        <v>3</v>
      </c>
      <c r="F33" s="275">
        <v>2450</v>
      </c>
      <c r="G33" s="276">
        <v>6</v>
      </c>
      <c r="H33" s="278">
        <v>3</v>
      </c>
      <c r="I33" s="147">
        <f t="shared" si="3"/>
        <v>-1131</v>
      </c>
      <c r="J33" s="274"/>
    </row>
    <row r="34" spans="1:10" ht="21" customHeight="1">
      <c r="A34" s="86" t="s">
        <v>48</v>
      </c>
      <c r="B34" s="269">
        <v>1705</v>
      </c>
      <c r="C34" s="269">
        <v>2446</v>
      </c>
      <c r="D34" s="269">
        <v>762</v>
      </c>
      <c r="E34" s="269">
        <v>6</v>
      </c>
      <c r="F34" s="275">
        <v>3139</v>
      </c>
      <c r="G34" s="276">
        <v>12</v>
      </c>
      <c r="H34" s="278">
        <v>5</v>
      </c>
      <c r="I34" s="147">
        <f t="shared" si="3"/>
        <v>-693</v>
      </c>
      <c r="J34" s="274"/>
    </row>
    <row r="35" spans="1:10" ht="12.75">
      <c r="A35" s="86" t="s">
        <v>49</v>
      </c>
      <c r="B35" s="269">
        <v>721</v>
      </c>
      <c r="C35" s="269">
        <v>895</v>
      </c>
      <c r="D35" s="269">
        <v>296</v>
      </c>
      <c r="E35" s="269">
        <v>5</v>
      </c>
      <c r="F35" s="275">
        <v>1435</v>
      </c>
      <c r="G35" s="276">
        <v>2</v>
      </c>
      <c r="H35" s="351">
        <v>0</v>
      </c>
      <c r="I35" s="147">
        <f t="shared" si="3"/>
        <v>-540</v>
      </c>
      <c r="J35" s="274"/>
    </row>
    <row r="36" spans="1:10" ht="12.75">
      <c r="A36" s="86" t="s">
        <v>50</v>
      </c>
      <c r="B36" s="269">
        <v>1369</v>
      </c>
      <c r="C36" s="269">
        <v>2042</v>
      </c>
      <c r="D36" s="269">
        <v>678</v>
      </c>
      <c r="E36" s="269">
        <v>3</v>
      </c>
      <c r="F36" s="275">
        <v>2926</v>
      </c>
      <c r="G36" s="276">
        <v>5</v>
      </c>
      <c r="H36" s="278">
        <v>3</v>
      </c>
      <c r="I36" s="147">
        <f t="shared" si="3"/>
        <v>-884</v>
      </c>
      <c r="J36" s="274"/>
    </row>
    <row r="37" spans="1:10" ht="12.75">
      <c r="A37" s="86" t="s">
        <v>51</v>
      </c>
      <c r="B37" s="269">
        <v>1161</v>
      </c>
      <c r="C37" s="269">
        <v>1529</v>
      </c>
      <c r="D37" s="269">
        <v>545</v>
      </c>
      <c r="E37" s="269">
        <v>7</v>
      </c>
      <c r="F37" s="275">
        <v>2203</v>
      </c>
      <c r="G37" s="276">
        <v>6</v>
      </c>
      <c r="H37" s="278">
        <v>5</v>
      </c>
      <c r="I37" s="147">
        <f t="shared" si="3"/>
        <v>-674</v>
      </c>
      <c r="J37" s="274"/>
    </row>
    <row r="38" spans="1:10" ht="20.25" customHeight="1">
      <c r="A38" s="86" t="s">
        <v>52</v>
      </c>
      <c r="B38" s="269">
        <v>1121</v>
      </c>
      <c r="C38" s="269">
        <v>2163</v>
      </c>
      <c r="D38" s="269">
        <v>720</v>
      </c>
      <c r="E38" s="269">
        <v>4</v>
      </c>
      <c r="F38" s="275">
        <v>2531</v>
      </c>
      <c r="G38" s="276">
        <v>3</v>
      </c>
      <c r="H38" s="278">
        <v>2</v>
      </c>
      <c r="I38" s="147">
        <f t="shared" si="3"/>
        <v>-368</v>
      </c>
      <c r="J38" s="274"/>
    </row>
    <row r="39" spans="1:10" ht="12.75">
      <c r="A39" s="86" t="s">
        <v>53</v>
      </c>
      <c r="B39" s="269">
        <v>597</v>
      </c>
      <c r="C39" s="269">
        <v>994</v>
      </c>
      <c r="D39" s="269">
        <v>344</v>
      </c>
      <c r="E39" s="269">
        <v>4</v>
      </c>
      <c r="F39" s="275">
        <v>1488</v>
      </c>
      <c r="G39" s="276">
        <v>3</v>
      </c>
      <c r="H39" s="278">
        <v>2</v>
      </c>
      <c r="I39" s="147">
        <f t="shared" si="3"/>
        <v>-494</v>
      </c>
      <c r="J39" s="274"/>
    </row>
    <row r="40" spans="1:10" ht="12.75">
      <c r="A40" s="86" t="s">
        <v>54</v>
      </c>
      <c r="B40" s="269">
        <v>1277</v>
      </c>
      <c r="C40" s="269">
        <v>1866</v>
      </c>
      <c r="D40" s="269">
        <v>511</v>
      </c>
      <c r="E40" s="269">
        <v>6</v>
      </c>
      <c r="F40" s="275">
        <v>2362</v>
      </c>
      <c r="G40" s="276">
        <v>7</v>
      </c>
      <c r="H40" s="278">
        <v>6</v>
      </c>
      <c r="I40" s="147">
        <f t="shared" si="3"/>
        <v>-496</v>
      </c>
      <c r="J40" s="274"/>
    </row>
    <row r="41" spans="1:9" ht="24.75" customHeight="1">
      <c r="A41" s="86" t="s">
        <v>55</v>
      </c>
      <c r="B41" s="269">
        <f aca="true" t="shared" si="4" ref="B41:H41">SUM(B30:B40)</f>
        <v>13434</v>
      </c>
      <c r="C41" s="269">
        <f t="shared" si="4"/>
        <v>16981</v>
      </c>
      <c r="D41" s="269">
        <f t="shared" si="4"/>
        <v>5643</v>
      </c>
      <c r="E41" s="269">
        <f t="shared" si="4"/>
        <v>48</v>
      </c>
      <c r="F41" s="269">
        <f t="shared" si="4"/>
        <v>24171</v>
      </c>
      <c r="G41" s="269">
        <f t="shared" si="4"/>
        <v>61</v>
      </c>
      <c r="H41" s="269">
        <f t="shared" si="4"/>
        <v>35</v>
      </c>
      <c r="I41" s="147">
        <f t="shared" si="3"/>
        <v>-7190</v>
      </c>
    </row>
    <row r="42" spans="1:9" ht="25.5" customHeight="1">
      <c r="A42" s="87" t="s">
        <v>33</v>
      </c>
      <c r="B42" s="272">
        <f>SUM(B41,B29)</f>
        <v>16456</v>
      </c>
      <c r="C42" s="272">
        <f aca="true" t="shared" si="5" ref="C42:H42">SUM(C41,C29)</f>
        <v>22578</v>
      </c>
      <c r="D42" s="272">
        <f t="shared" si="5"/>
        <v>8012</v>
      </c>
      <c r="E42" s="272">
        <f t="shared" si="5"/>
        <v>65</v>
      </c>
      <c r="F42" s="272">
        <f t="shared" si="5"/>
        <v>31201</v>
      </c>
      <c r="G42" s="272">
        <f t="shared" si="5"/>
        <v>85</v>
      </c>
      <c r="H42" s="272">
        <f t="shared" si="5"/>
        <v>49</v>
      </c>
      <c r="I42" s="148">
        <f t="shared" si="3"/>
        <v>-8623</v>
      </c>
    </row>
    <row r="43" spans="1:9" ht="12.75">
      <c r="A43" s="88"/>
      <c r="B43" s="88"/>
      <c r="C43" s="88"/>
      <c r="D43" s="88"/>
      <c r="E43" s="88"/>
      <c r="F43" s="272"/>
      <c r="G43" s="272"/>
      <c r="H43" s="269"/>
      <c r="I43" s="145"/>
    </row>
    <row r="44" spans="6:9" ht="12.75">
      <c r="F44" s="88"/>
      <c r="G44" s="88"/>
      <c r="H44" s="272"/>
      <c r="I44" s="145"/>
    </row>
    <row r="45" spans="8:9" ht="12.75">
      <c r="H45" s="88"/>
      <c r="I45" s="145"/>
    </row>
    <row r="46" ht="12.75">
      <c r="I46" s="145"/>
    </row>
    <row r="47" ht="12.75">
      <c r="I47" s="145"/>
    </row>
    <row r="48" ht="12.75">
      <c r="I48" s="146"/>
    </row>
  </sheetData>
  <sheetProtection/>
  <mergeCells count="24">
    <mergeCell ref="B7:B9"/>
    <mergeCell ref="A5:I5"/>
    <mergeCell ref="A7:A9"/>
    <mergeCell ref="C8:C9"/>
    <mergeCell ref="D8:D9"/>
    <mergeCell ref="F8:F9"/>
    <mergeCell ref="G8:G9"/>
    <mergeCell ref="H8:H9"/>
    <mergeCell ref="I22:I24"/>
    <mergeCell ref="C23:C24"/>
    <mergeCell ref="D23:D24"/>
    <mergeCell ref="F23:F24"/>
    <mergeCell ref="G23:G24"/>
    <mergeCell ref="I7:I9"/>
    <mergeCell ref="F7:H7"/>
    <mergeCell ref="C7:D7"/>
    <mergeCell ref="E7:E9"/>
    <mergeCell ref="A20:I20"/>
    <mergeCell ref="H23:H24"/>
    <mergeCell ref="A22:A24"/>
    <mergeCell ref="B22:B24"/>
    <mergeCell ref="C22:D22"/>
    <mergeCell ref="E22:E24"/>
    <mergeCell ref="F22:H2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  <ignoredErrors>
    <ignoredError sqref="B42:E42 F42:G42 H42 B17:H1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SheetLayoutView="80" workbookViewId="0" topLeftCell="A1">
      <selection activeCell="L1" sqref="L1"/>
    </sheetView>
  </sheetViews>
  <sheetFormatPr defaultColWidth="11.421875" defaultRowHeight="12.75"/>
  <cols>
    <col min="1" max="1" width="20.00390625" style="0" customWidth="1"/>
    <col min="2" max="2" width="11.28125" style="183" customWidth="1"/>
    <col min="3" max="3" width="9.28125" style="0" customWidth="1"/>
    <col min="4" max="4" width="8.8515625" style="0" customWidth="1"/>
    <col min="5" max="5" width="8.7109375" style="0" customWidth="1"/>
    <col min="6" max="6" width="11.140625" style="0" customWidth="1"/>
    <col min="7" max="7" width="12.00390625" style="57" customWidth="1"/>
    <col min="8" max="8" width="7.7109375" style="0" customWidth="1"/>
    <col min="9" max="9" width="7.8515625" style="0" customWidth="1"/>
  </cols>
  <sheetData>
    <row r="1" spans="1:7" ht="12.75">
      <c r="A1" s="122" t="s">
        <v>198</v>
      </c>
      <c r="B1" s="198"/>
      <c r="C1" s="122"/>
      <c r="D1" s="122"/>
      <c r="E1" s="122"/>
      <c r="F1" s="122"/>
      <c r="G1" s="123"/>
    </row>
    <row r="2" spans="1:7" ht="12.75">
      <c r="A2" s="122" t="s">
        <v>154</v>
      </c>
      <c r="B2" s="198"/>
      <c r="C2" s="122"/>
      <c r="D2" s="122"/>
      <c r="E2" s="122"/>
      <c r="F2" s="122"/>
      <c r="G2" s="123"/>
    </row>
    <row r="3" spans="1:7" ht="12.75">
      <c r="A3" s="122"/>
      <c r="B3" s="198"/>
      <c r="C3" s="122"/>
      <c r="D3" s="122"/>
      <c r="E3" s="122"/>
      <c r="F3" s="122"/>
      <c r="G3" s="123"/>
    </row>
    <row r="4" spans="1:2" ht="12.75">
      <c r="A4" s="1"/>
      <c r="B4" s="227"/>
    </row>
    <row r="5" spans="1:9" ht="12.75">
      <c r="A5" s="374" t="s">
        <v>26</v>
      </c>
      <c r="B5" s="374"/>
      <c r="C5" s="374"/>
      <c r="D5" s="374"/>
      <c r="E5" s="374"/>
      <c r="F5" s="374"/>
      <c r="G5" s="374"/>
      <c r="H5" s="374"/>
      <c r="I5" s="374"/>
    </row>
    <row r="6" spans="1:9" ht="12.75">
      <c r="A6" s="35"/>
      <c r="B6" s="261"/>
      <c r="C6" s="35"/>
      <c r="D6" s="35"/>
      <c r="E6" s="35"/>
      <c r="F6" s="35"/>
      <c r="G6" s="35"/>
      <c r="H6" s="5"/>
      <c r="I6" s="5"/>
    </row>
    <row r="7" spans="1:9" ht="12.75">
      <c r="A7" s="387" t="s">
        <v>43</v>
      </c>
      <c r="B7" s="408" t="s">
        <v>160</v>
      </c>
      <c r="C7" s="390" t="s">
        <v>157</v>
      </c>
      <c r="D7" s="390" t="s">
        <v>158</v>
      </c>
      <c r="E7" s="390" t="s">
        <v>159</v>
      </c>
      <c r="F7" s="390" t="s">
        <v>172</v>
      </c>
      <c r="G7" s="408" t="s">
        <v>167</v>
      </c>
      <c r="H7" s="404" t="s">
        <v>8</v>
      </c>
      <c r="I7" s="405"/>
    </row>
    <row r="8" spans="1:9" ht="51">
      <c r="A8" s="406"/>
      <c r="B8" s="409"/>
      <c r="C8" s="411"/>
      <c r="D8" s="411"/>
      <c r="E8" s="411"/>
      <c r="F8" s="411"/>
      <c r="G8" s="410"/>
      <c r="H8" s="139" t="s">
        <v>152</v>
      </c>
      <c r="I8" s="140" t="s">
        <v>151</v>
      </c>
    </row>
    <row r="9" spans="1:9" ht="12.75">
      <c r="A9" s="407"/>
      <c r="B9" s="410"/>
      <c r="C9" s="400" t="s">
        <v>156</v>
      </c>
      <c r="D9" s="401"/>
      <c r="E9" s="401"/>
      <c r="F9" s="402"/>
      <c r="G9" s="403" t="s">
        <v>155</v>
      </c>
      <c r="H9" s="403"/>
      <c r="I9" s="403"/>
    </row>
    <row r="10" spans="1:9" ht="19.5" customHeight="1">
      <c r="A10" s="30" t="s">
        <v>36</v>
      </c>
      <c r="B10" s="267">
        <v>290217</v>
      </c>
      <c r="C10" s="149">
        <f>1000*'Tab. 3.1.1 HHuSH'!B10/'Tab. 3.1.2 HHuSH'!B10</f>
        <v>3.6524393815662073</v>
      </c>
      <c r="D10" s="149">
        <f>1000*'Tab. 3.1.1 HHuSH'!C10/'Tab. 3.1.2 HHuSH'!B10</f>
        <v>10.567954323833545</v>
      </c>
      <c r="E10" s="149">
        <f>1000*'Tab. 3.1.1 HHuSH'!F10/'Tab. 3.1.2 HHuSH'!B10</f>
        <v>8.614243824448602</v>
      </c>
      <c r="F10" s="149">
        <f>1000*'Tab. 3.1.1 HHuSH'!I10/'Tab. 3.1.2 HHuSH'!B10</f>
        <v>1.953710499384943</v>
      </c>
      <c r="G10" s="150">
        <f>1000*'Tab. 3.1.1 HHuSH'!D10/'Tab. 3.1.1 HHuSH'!C10</f>
        <v>386.0449951092273</v>
      </c>
      <c r="H10" s="151">
        <f>1000*'Tab. 3.1.1 HHuSH'!G10/'Tab. 3.1.1 HHuSH'!C10</f>
        <v>5.2168242582328</v>
      </c>
      <c r="I10" s="151">
        <f>1000*'Tab. 3.1.1 HHuSH'!H10/'Tab. 3.1.1 HHuSH'!C10</f>
        <v>2.6084121291164</v>
      </c>
    </row>
    <row r="11" spans="1:9" ht="12.75">
      <c r="A11" s="30" t="s">
        <v>37</v>
      </c>
      <c r="B11" s="267">
        <v>258597</v>
      </c>
      <c r="C11" s="149">
        <f>1000*'Tab. 3.1.1 HHuSH'!B11/'Tab. 3.1.2 HHuSH'!B11</f>
        <v>5.456366469835303</v>
      </c>
      <c r="D11" s="149">
        <f>1000*'Tab. 3.1.1 HHuSH'!C11/'Tab. 3.1.2 HHuSH'!B11</f>
        <v>10.448690433377031</v>
      </c>
      <c r="E11" s="149">
        <f>1000*'Tab. 3.1.1 HHuSH'!F11/'Tab. 3.1.2 HHuSH'!B11</f>
        <v>9.795163903680244</v>
      </c>
      <c r="F11" s="149">
        <f>1000*'Tab. 3.1.1 HHuSH'!I11/'Tab. 3.1.2 HHuSH'!B11</f>
        <v>0.6535265296967869</v>
      </c>
      <c r="G11" s="150">
        <f>1000*'Tab. 3.1.1 HHuSH'!D11/'Tab. 3.1.1 HHuSH'!C11</f>
        <v>363.8045891931902</v>
      </c>
      <c r="H11" s="151">
        <f>1000*'Tab. 3.1.1 HHuSH'!G11/'Tab. 3.1.1 HHuSH'!C11</f>
        <v>2.220577350111029</v>
      </c>
      <c r="I11" s="151">
        <f>1000*'Tab. 3.1.1 HHuSH'!H11/'Tab. 3.1.1 HHuSH'!C11</f>
        <v>0.7401924500370096</v>
      </c>
    </row>
    <row r="12" spans="1:9" ht="12.75">
      <c r="A12" s="30" t="s">
        <v>38</v>
      </c>
      <c r="B12" s="267">
        <v>254486</v>
      </c>
      <c r="C12" s="149">
        <f>1000*'Tab. 3.1.1 HHuSH'!B12/'Tab. 3.1.2 HHuSH'!B12</f>
        <v>3.8744763955581054</v>
      </c>
      <c r="D12" s="149">
        <f>1000*'Tab. 3.1.1 HHuSH'!C12/'Tab. 3.1.2 HHuSH'!B12</f>
        <v>9.898383408124612</v>
      </c>
      <c r="E12" s="149">
        <f>1000*'Tab. 3.1.1 HHuSH'!F12/'Tab. 3.1.2 HHuSH'!B12</f>
        <v>9.132133005351964</v>
      </c>
      <c r="F12" s="149">
        <f>1000*'Tab. 3.1.1 HHuSH'!I12/'Tab. 3.1.2 HHuSH'!B12</f>
        <v>0.7662504027726477</v>
      </c>
      <c r="G12" s="150">
        <f>1000*'Tab. 3.1.1 HHuSH'!D12/'Tab. 3.1.1 HHuSH'!C12</f>
        <v>358.87256847955535</v>
      </c>
      <c r="H12" s="151">
        <f>1000*'Tab. 3.1.1 HHuSH'!G12/'Tab. 3.1.1 HHuSH'!C12</f>
        <v>5.5577610162763005</v>
      </c>
      <c r="I12" s="151">
        <f>1000*'Tab. 3.1.1 HHuSH'!H12/'Tab. 3.1.1 HHuSH'!C12</f>
        <v>3.1758634378721715</v>
      </c>
    </row>
    <row r="13" spans="1:9" ht="12.75">
      <c r="A13" s="30" t="s">
        <v>39</v>
      </c>
      <c r="B13" s="267">
        <v>290658</v>
      </c>
      <c r="C13" s="149">
        <f>1000*'Tab. 3.1.1 HHuSH'!B13/'Tab. 3.1.2 HHuSH'!B13</f>
        <v>5.415299080018441</v>
      </c>
      <c r="D13" s="149">
        <f>1000*'Tab. 3.1.1 HHuSH'!C13/'Tab. 3.1.2 HHuSH'!B13</f>
        <v>10.600086699832794</v>
      </c>
      <c r="E13" s="149">
        <f>1000*'Tab. 3.1.1 HHuSH'!F13/'Tab. 3.1.2 HHuSH'!B13</f>
        <v>9.382160477261937</v>
      </c>
      <c r="F13" s="149">
        <f>1000*'Tab. 3.1.1 HHuSH'!I13/'Tab. 3.1.2 HHuSH'!B13</f>
        <v>1.2179262225708565</v>
      </c>
      <c r="G13" s="150">
        <f>1000*'Tab. 3.1.1 HHuSH'!D13/'Tab. 3.1.1 HHuSH'!C13</f>
        <v>346.6407010710808</v>
      </c>
      <c r="H13" s="151">
        <f>1000*'Tab. 3.1.1 HHuSH'!G13/'Tab. 3.1.1 HHuSH'!C13</f>
        <v>1.2982797792924374</v>
      </c>
      <c r="I13" s="151">
        <f>1000*'Tab. 3.1.1 HHuSH'!H13/'Tab. 3.1.1 HHuSH'!C13</f>
        <v>0.32456994482310936</v>
      </c>
    </row>
    <row r="14" spans="1:9" ht="12.75">
      <c r="A14" s="30" t="s">
        <v>40</v>
      </c>
      <c r="B14" s="267">
        <v>413293</v>
      </c>
      <c r="C14" s="149">
        <f>1000*'Tab. 3.1.1 HHuSH'!B14/'Tab. 3.1.2 HHuSH'!B14</f>
        <v>2.8260822225394575</v>
      </c>
      <c r="D14" s="149">
        <f>1000*'Tab. 3.1.1 HHuSH'!C14/'Tab. 3.1.2 HHuSH'!B14</f>
        <v>8.425015666851362</v>
      </c>
      <c r="E14" s="149">
        <f>1000*'Tab. 3.1.1 HHuSH'!F14/'Tab. 3.1.2 HHuSH'!B14</f>
        <v>10.667976471897662</v>
      </c>
      <c r="F14" s="149">
        <f>1000*'Tab. 3.1.1 HHuSH'!I14/'Tab. 3.1.2 HHuSH'!B14</f>
        <v>-2.242960805046299</v>
      </c>
      <c r="G14" s="150">
        <f>1000*'Tab. 3.1.1 HHuSH'!D14/'Tab. 3.1.1 HHuSH'!C14</f>
        <v>351.5221137277427</v>
      </c>
      <c r="H14" s="151">
        <f>1000*'Tab. 3.1.1 HHuSH'!G14/'Tab. 3.1.1 HHuSH'!C14</f>
        <v>5.1694428489373925</v>
      </c>
      <c r="I14" s="151">
        <f>1000*'Tab. 3.1.1 HHuSH'!H14/'Tab. 3.1.1 HHuSH'!C14</f>
        <v>3.1591039632395175</v>
      </c>
    </row>
    <row r="15" spans="1:9" ht="12.75">
      <c r="A15" s="30" t="s">
        <v>41</v>
      </c>
      <c r="B15" s="267">
        <v>120740</v>
      </c>
      <c r="C15" s="149">
        <f>1000*'Tab. 3.1.1 HHuSH'!B15/'Tab. 3.1.2 HHuSH'!B15</f>
        <v>5.035613715421567</v>
      </c>
      <c r="D15" s="149">
        <f>1000*'Tab. 3.1.1 HHuSH'!C15/'Tab. 3.1.2 HHuSH'!B15</f>
        <v>9.176743415603777</v>
      </c>
      <c r="E15" s="149">
        <f>1000*'Tab. 3.1.1 HHuSH'!F15/'Tab. 3.1.2 HHuSH'!B15</f>
        <v>8.862017558389928</v>
      </c>
      <c r="F15" s="149">
        <f>1000*'Tab. 3.1.1 HHuSH'!I15/'Tab. 3.1.2 HHuSH'!B15</f>
        <v>0.31472585721384794</v>
      </c>
      <c r="G15" s="150">
        <f>1000*'Tab. 3.1.1 HHuSH'!D15/'Tab. 3.1.1 HHuSH'!C15</f>
        <v>378.15884476534296</v>
      </c>
      <c r="H15" s="151">
        <f>1000*'Tab. 3.1.1 HHuSH'!G15/'Tab. 3.1.1 HHuSH'!C15</f>
        <v>2.707581227436823</v>
      </c>
      <c r="I15" s="151">
        <f>1000*'Tab. 3.1.1 HHuSH'!H15/'Tab. 3.1.1 HHuSH'!C15</f>
        <v>0</v>
      </c>
    </row>
    <row r="16" spans="1:9" ht="12.75">
      <c r="A16" s="30" t="s">
        <v>42</v>
      </c>
      <c r="B16" s="267">
        <v>152074.16666666666</v>
      </c>
      <c r="C16" s="149">
        <f>1000*'Tab. 3.1.1 HHuSH'!B16/'Tab. 3.1.2 HHuSH'!B16</f>
        <v>4.241351533517089</v>
      </c>
      <c r="D16" s="149">
        <f>1000*'Tab. 3.1.1 HHuSH'!C16/'Tab. 3.1.2 HHuSH'!B16</f>
        <v>9.32439763492594</v>
      </c>
      <c r="E16" s="149">
        <f>1000*'Tab. 3.1.1 HHuSH'!F16/'Tab. 3.1.2 HHuSH'!B16</f>
        <v>9.84388100104664</v>
      </c>
      <c r="F16" s="149">
        <f>1000*'Tab. 3.1.1 HHuSH'!I16/'Tab. 3.1.2 HHuSH'!B16</f>
        <v>-0.5194833661206977</v>
      </c>
      <c r="G16" s="150">
        <f>1000*'Tab. 3.1.1 HHuSH'!D16/'Tab. 3.1.1 HHuSH'!C16</f>
        <v>358.95627644569817</v>
      </c>
      <c r="H16" s="151">
        <f>1000*'Tab. 3.1.1 HHuSH'!G16/'Tab. 3.1.1 HHuSH'!C16</f>
        <v>4.231311706629055</v>
      </c>
      <c r="I16" s="151">
        <f>1000*'Tab. 3.1.1 HHuSH'!H16/'Tab. 3.1.1 HHuSH'!C16</f>
        <v>2.1156558533145273</v>
      </c>
    </row>
    <row r="17" spans="1:9" ht="12.75">
      <c r="A17" s="87" t="s">
        <v>33</v>
      </c>
      <c r="B17" s="268">
        <v>1780066</v>
      </c>
      <c r="C17" s="152">
        <f>1000*'Tab. 3.1.1 HHuSH'!B17/'Tab. 3.1.2 HHuSH'!B17</f>
        <v>4.1863616292879025</v>
      </c>
      <c r="D17" s="152">
        <f>1000*'Tab. 3.1.1 HHuSH'!C17/'Tab. 3.1.2 HHuSH'!B17</f>
        <v>9.761997588853447</v>
      </c>
      <c r="E17" s="152">
        <f>1000*'Tab. 3.1.1 HHuSH'!F17/'Tab. 3.1.2 HHuSH'!B17</f>
        <v>9.583914304301077</v>
      </c>
      <c r="F17" s="152">
        <f>1000*'Tab. 3.1.1 HHuSH'!I17/'Tab. 3.1.2 HHuSH'!B17</f>
        <v>0.17808328455237052</v>
      </c>
      <c r="G17" s="123">
        <f>1000*'Tab. 3.1.1 HHuSH'!D17/'Tab. 3.1.1 HHuSH'!C17</f>
        <v>362.03026989699026</v>
      </c>
      <c r="H17" s="153">
        <f>1000*'Tab. 3.1.1 HHuSH'!G17/'Tab. 3.1.1 HHuSH'!C17</f>
        <v>3.8556712896357253</v>
      </c>
      <c r="I17" s="153">
        <f>1000*'Tab. 3.1.1 HHuSH'!H17/'Tab. 3.1.1 HHuSH'!C17</f>
        <v>1.8990619784772975</v>
      </c>
    </row>
    <row r="18" ht="12.75">
      <c r="A18" s="1"/>
    </row>
    <row r="19" spans="1:2" ht="12.75">
      <c r="A19" s="1"/>
      <c r="B19" s="227"/>
    </row>
    <row r="20" spans="1:9" ht="12.75">
      <c r="A20" s="374" t="s">
        <v>34</v>
      </c>
      <c r="B20" s="374"/>
      <c r="C20" s="374"/>
      <c r="D20" s="374"/>
      <c r="E20" s="374"/>
      <c r="F20" s="374"/>
      <c r="G20" s="374"/>
      <c r="H20" s="374"/>
      <c r="I20" s="374"/>
    </row>
    <row r="21" spans="1:9" ht="12.75">
      <c r="A21" s="23"/>
      <c r="B21" s="203"/>
      <c r="C21" s="23"/>
      <c r="D21" s="23"/>
      <c r="E21" s="23"/>
      <c r="F21" s="23"/>
      <c r="G21" s="23"/>
      <c r="H21" s="23"/>
      <c r="I21" s="23"/>
    </row>
    <row r="22" spans="1:9" ht="12.75" customHeight="1">
      <c r="A22" s="387" t="s">
        <v>161</v>
      </c>
      <c r="B22" s="408" t="s">
        <v>160</v>
      </c>
      <c r="C22" s="390" t="s">
        <v>157</v>
      </c>
      <c r="D22" s="390" t="s">
        <v>158</v>
      </c>
      <c r="E22" s="390" t="s">
        <v>159</v>
      </c>
      <c r="F22" s="390" t="s">
        <v>172</v>
      </c>
      <c r="G22" s="408" t="s">
        <v>167</v>
      </c>
      <c r="H22" s="404" t="s">
        <v>8</v>
      </c>
      <c r="I22" s="405"/>
    </row>
    <row r="23" spans="1:9" ht="51">
      <c r="A23" s="406"/>
      <c r="B23" s="409"/>
      <c r="C23" s="411"/>
      <c r="D23" s="411"/>
      <c r="E23" s="411"/>
      <c r="F23" s="411"/>
      <c r="G23" s="410"/>
      <c r="H23" s="139" t="s">
        <v>152</v>
      </c>
      <c r="I23" s="140" t="s">
        <v>151</v>
      </c>
    </row>
    <row r="24" spans="1:9" ht="12.75">
      <c r="A24" s="407"/>
      <c r="B24" s="410"/>
      <c r="C24" s="400" t="s">
        <v>156</v>
      </c>
      <c r="D24" s="401"/>
      <c r="E24" s="401"/>
      <c r="F24" s="402"/>
      <c r="G24" s="403" t="s">
        <v>155</v>
      </c>
      <c r="H24" s="403"/>
      <c r="I24" s="403"/>
    </row>
    <row r="25" spans="1:9" ht="20.25" customHeight="1">
      <c r="A25" s="90" t="s">
        <v>139</v>
      </c>
      <c r="B25" s="264">
        <v>88534</v>
      </c>
      <c r="C25" s="149">
        <f>1000*'Tab. 3.1.1 HHuSH'!B25/'Tab. 3.1.2 HHuSH'!B25</f>
        <v>6.246187905211557</v>
      </c>
      <c r="D25" s="149">
        <f>1000*'Tab. 3.1.1 HHuSH'!C25/'Tab. 3.1.2 HHuSH'!B25</f>
        <v>9.476585266677208</v>
      </c>
      <c r="E25" s="149">
        <f>1000*'Tab. 3.1.1 HHuSH'!F25/'Tab. 3.1.2 HHuSH'!B25</f>
        <v>10.53832425960648</v>
      </c>
      <c r="F25" s="149">
        <f>1000*'Tab. 3.1.1 HHuSH'!I25/'Tab. 3.1.2 HHuSH'!B25</f>
        <v>-1.0617389929292702</v>
      </c>
      <c r="G25" s="150">
        <f>1000*'Tab. 3.1.1 HHuSH'!D25/'Tab. 3.1.1 HHuSH'!C25</f>
        <v>451.72824791418356</v>
      </c>
      <c r="H25" s="151">
        <f>1000*'Tab. 3.1.1 HHuSH'!G25/'Tab. 3.1.1 HHuSH'!C25</f>
        <v>4.767580452920143</v>
      </c>
      <c r="I25" s="151">
        <f>1000*'Tab. 3.1.1 HHuSH'!H25/'Tab. 3.1.1 HHuSH'!C25</f>
        <v>2.3837902264600714</v>
      </c>
    </row>
    <row r="26" spans="1:9" ht="12.75">
      <c r="A26" s="62" t="s">
        <v>140</v>
      </c>
      <c r="B26" s="264">
        <v>238440</v>
      </c>
      <c r="C26" s="149">
        <f>1000*'Tab. 3.1.1 HHuSH'!B26/'Tab. 3.1.2 HHuSH'!B26</f>
        <v>4.53363529609126</v>
      </c>
      <c r="D26" s="149">
        <f>1000*'Tab. 3.1.1 HHuSH'!C26/'Tab. 3.1.2 HHuSH'!B26</f>
        <v>9.49505116591176</v>
      </c>
      <c r="E26" s="149">
        <f>1000*'Tab. 3.1.1 HHuSH'!F26/'Tab. 3.1.2 HHuSH'!B26</f>
        <v>10.296091259855729</v>
      </c>
      <c r="F26" s="149">
        <f>1000*'Tab. 3.1.1 HHuSH'!I26/'Tab. 3.1.2 HHuSH'!B26</f>
        <v>-0.8010400939439691</v>
      </c>
      <c r="G26" s="150">
        <f>1000*'Tab. 3.1.1 HHuSH'!D26/'Tab. 3.1.1 HHuSH'!C26</f>
        <v>397.08480565371025</v>
      </c>
      <c r="H26" s="151">
        <f>1000*'Tab. 3.1.1 HHuSH'!G26/'Tab. 3.1.1 HHuSH'!C26</f>
        <v>3.9752650176678443</v>
      </c>
      <c r="I26" s="151">
        <f>1000*'Tab. 3.1.1 HHuSH'!H26/'Tab. 3.1.1 HHuSH'!C26</f>
        <v>2.208480565371025</v>
      </c>
    </row>
    <row r="27" spans="1:9" ht="12.75">
      <c r="A27" s="62" t="s">
        <v>141</v>
      </c>
      <c r="B27" s="264">
        <v>210063</v>
      </c>
      <c r="C27" s="149">
        <f>1000*'Tab. 3.1.1 HHuSH'!B27/'Tab. 3.1.2 HHuSH'!B27</f>
        <v>4.808081385108277</v>
      </c>
      <c r="D27" s="149">
        <f>1000*'Tab. 3.1.1 HHuSH'!C27/'Tab. 3.1.2 HHuSH'!B27</f>
        <v>8.568857914054355</v>
      </c>
      <c r="E27" s="149">
        <f>1000*'Tab. 3.1.1 HHuSH'!F27/'Tab. 3.1.2 HHuSH'!B27</f>
        <v>12.620023516754497</v>
      </c>
      <c r="F27" s="149">
        <f>1000*'Tab. 3.1.1 HHuSH'!I27/'Tab. 3.1.2 HHuSH'!B27</f>
        <v>-4.051165602700142</v>
      </c>
      <c r="G27" s="150">
        <f>1000*'Tab. 3.1.1 HHuSH'!D27/'Tab. 3.1.1 HHuSH'!C27</f>
        <v>438.8888888888889</v>
      </c>
      <c r="H27" s="151">
        <f>1000*'Tab. 3.1.1 HHuSH'!G27/'Tab. 3.1.1 HHuSH'!C27</f>
        <v>2.2222222222222223</v>
      </c>
      <c r="I27" s="151">
        <f>1000*'Tab. 3.1.1 HHuSH'!H27/'Tab. 3.1.1 HHuSH'!C27</f>
        <v>1.1111111111111112</v>
      </c>
    </row>
    <row r="28" spans="1:9" ht="12.75">
      <c r="A28" s="62" t="s">
        <v>142</v>
      </c>
      <c r="B28" s="264">
        <v>76943</v>
      </c>
      <c r="C28" s="149">
        <f>1000*'Tab. 3.1.1 HHuSH'!B28/'Tab. 3.1.2 HHuSH'!B28</f>
        <v>4.91272760355068</v>
      </c>
      <c r="D28" s="149">
        <f>1000*'Tab. 3.1.1 HHuSH'!C28/'Tab. 3.1.2 HHuSH'!B28</f>
        <v>9.019663907048075</v>
      </c>
      <c r="E28" s="149">
        <f>1000*'Tab. 3.1.1 HHuSH'!F28/'Tab. 3.1.2 HHuSH'!B28</f>
        <v>12.879664166980753</v>
      </c>
      <c r="F28" s="149">
        <f>1000*'Tab. 3.1.1 HHuSH'!I28/'Tab. 3.1.2 HHuSH'!B28</f>
        <v>-3.8600002599326775</v>
      </c>
      <c r="G28" s="150">
        <f>1000*'Tab. 3.1.1 HHuSH'!D28/'Tab. 3.1.1 HHuSH'!C28</f>
        <v>433.71757925072046</v>
      </c>
      <c r="H28" s="151">
        <f>1000*'Tab. 3.1.1 HHuSH'!G28/'Tab. 3.1.1 HHuSH'!C28</f>
        <v>10.086455331412104</v>
      </c>
      <c r="I28" s="151">
        <f>1000*'Tab. 3.1.1 HHuSH'!H28/'Tab. 3.1.1 HHuSH'!C28</f>
        <v>7.204610951008646</v>
      </c>
    </row>
    <row r="29" spans="1:9" ht="36.75" customHeight="1">
      <c r="A29" s="92" t="s">
        <v>138</v>
      </c>
      <c r="B29" s="273">
        <f>SUM(B25:B28)</f>
        <v>613980</v>
      </c>
      <c r="C29" s="149">
        <f>1000*'Tab. 3.1.1 HHuSH'!B29/'Tab. 3.1.2 HHuSH'!B29</f>
        <v>4.921984429460243</v>
      </c>
      <c r="D29" s="149">
        <f>1000*'Tab. 3.1.1 HHuSH'!C29/'Tab. 3.1.2 HHuSH'!B29</f>
        <v>9.115932115052608</v>
      </c>
      <c r="E29" s="149">
        <f>1000*'Tab. 3.1.1 HHuSH'!F29/'Tab. 3.1.2 HHuSH'!B29</f>
        <v>11.449884361054107</v>
      </c>
      <c r="F29" s="149">
        <f>1000*'Tab. 3.1.1 HHuSH'!I29/'Tab. 3.1.2 HHuSH'!B29</f>
        <v>-2.3339522460014983</v>
      </c>
      <c r="G29" s="150">
        <f>1000*'Tab. 3.1.1 HHuSH'!D29/'Tab. 3.1.1 HHuSH'!C29</f>
        <v>423.2624620332321</v>
      </c>
      <c r="H29" s="151">
        <f>1000*'Tab. 3.1.1 HHuSH'!G29/'Tab. 3.1.1 HHuSH'!C29</f>
        <v>4.288011434697159</v>
      </c>
      <c r="I29" s="151">
        <f>1000*'Tab. 3.1.1 HHuSH'!H29/'Tab. 3.1.1 HHuSH'!C29</f>
        <v>2.501340003573343</v>
      </c>
    </row>
    <row r="30" spans="1:9" ht="21.75" customHeight="1">
      <c r="A30" s="86" t="s">
        <v>44</v>
      </c>
      <c r="B30" s="271">
        <v>135095</v>
      </c>
      <c r="C30" s="149">
        <f>1000*'Tab. 3.1.1 HHuSH'!B30/'Tab. 3.1.2 HHuSH'!B30</f>
        <v>5.388800473740701</v>
      </c>
      <c r="D30" s="149">
        <f>1000*'Tab. 3.1.1 HHuSH'!C30/'Tab. 3.1.2 HHuSH'!B30</f>
        <v>7.838928161664014</v>
      </c>
      <c r="E30" s="149">
        <f>1000*'Tab. 3.1.1 HHuSH'!F30/'Tab. 3.1.2 HHuSH'!B30</f>
        <v>12.124801065916577</v>
      </c>
      <c r="F30" s="149">
        <f>1000*'Tab. 3.1.1 HHuSH'!I30/'Tab. 3.1.2 HHuSH'!B30</f>
        <v>-4.285872904252563</v>
      </c>
      <c r="G30" s="150">
        <f>1000*'Tab. 3.1.1 HHuSH'!D30/'Tab. 3.1.1 HHuSH'!C30</f>
        <v>381.4919735599622</v>
      </c>
      <c r="H30" s="151">
        <f>1000*'Tab. 3.1.1 HHuSH'!G30/'Tab. 3.1.1 HHuSH'!C30</f>
        <v>3.777148253068933</v>
      </c>
      <c r="I30" s="151">
        <f>1000*'Tab. 3.1.1 HHuSH'!H30/'Tab. 3.1.1 HHuSH'!C30</f>
        <v>2.8328611898016995</v>
      </c>
    </row>
    <row r="31" spans="1:9" ht="12.75">
      <c r="A31" s="86" t="s">
        <v>45</v>
      </c>
      <c r="B31" s="271">
        <v>186580</v>
      </c>
      <c r="C31" s="149">
        <f>1000*'Tab. 3.1.1 HHuSH'!B31/'Tab. 3.1.2 HHuSH'!B31</f>
        <v>4.582484725050916</v>
      </c>
      <c r="D31" s="149">
        <f>1000*'Tab. 3.1.1 HHuSH'!C31/'Tab. 3.1.2 HHuSH'!B31</f>
        <v>7.910815735877372</v>
      </c>
      <c r="E31" s="149">
        <f>1000*'Tab. 3.1.1 HHuSH'!F31/'Tab. 3.1.2 HHuSH'!B31</f>
        <v>11.287383428020153</v>
      </c>
      <c r="F31" s="149">
        <f>1000*'Tab. 3.1.1 HHuSH'!I31/'Tab. 3.1.2 HHuSH'!B31</f>
        <v>-3.3765676921427805</v>
      </c>
      <c r="G31" s="150">
        <f>1000*'Tab. 3.1.1 HHuSH'!D31/'Tab. 3.1.1 HHuSH'!C31</f>
        <v>323.84823848238483</v>
      </c>
      <c r="H31" s="151">
        <f>1000*'Tab. 3.1.1 HHuSH'!G31/'Tab. 3.1.1 HHuSH'!C31</f>
        <v>5.420054200542006</v>
      </c>
      <c r="I31" s="151">
        <f>1000*'Tab. 3.1.1 HHuSH'!H31/'Tab. 3.1.1 HHuSH'!C31</f>
        <v>3.3875338753387534</v>
      </c>
    </row>
    <row r="32" spans="1:9" ht="12.75">
      <c r="A32" s="86" t="s">
        <v>46</v>
      </c>
      <c r="B32" s="271">
        <v>165773</v>
      </c>
      <c r="C32" s="149">
        <f>1000*'Tab. 3.1.1 HHuSH'!B32/'Tab. 3.1.2 HHuSH'!B32</f>
        <v>14.664631755472845</v>
      </c>
      <c r="D32" s="149">
        <f>1000*'Tab. 3.1.1 HHuSH'!C32/'Tab. 3.1.2 HHuSH'!B32</f>
        <v>7.19055575998504</v>
      </c>
      <c r="E32" s="149">
        <f>1000*'Tab. 3.1.1 HHuSH'!F32/'Tab. 3.1.2 HHuSH'!B32</f>
        <v>11.419229910781612</v>
      </c>
      <c r="F32" s="149">
        <f>1000*'Tab. 3.1.1 HHuSH'!I32/'Tab. 3.1.2 HHuSH'!B32</f>
        <v>-4.2286741507965715</v>
      </c>
      <c r="G32" s="150">
        <f>1000*'Tab. 3.1.1 HHuSH'!D32/'Tab. 3.1.1 HHuSH'!C32</f>
        <v>363.255033557047</v>
      </c>
      <c r="H32" s="151">
        <f>1000*'Tab. 3.1.1 HHuSH'!G32/'Tab. 3.1.1 HHuSH'!C32</f>
        <v>4.194630872483222</v>
      </c>
      <c r="I32" s="151">
        <f>1000*'Tab. 3.1.1 HHuSH'!H32/'Tab. 3.1.1 HHuSH'!C32</f>
        <v>0.8389261744966443</v>
      </c>
    </row>
    <row r="33" spans="1:9" ht="12.75">
      <c r="A33" s="86" t="s">
        <v>47</v>
      </c>
      <c r="B33" s="271">
        <v>204504</v>
      </c>
      <c r="C33" s="149">
        <f>1000*'Tab. 3.1.1 HHuSH'!B33/'Tab. 3.1.2 HHuSH'!B33</f>
        <v>7.1832335797832805</v>
      </c>
      <c r="D33" s="149">
        <f>1000*'Tab. 3.1.1 HHuSH'!C33/'Tab. 3.1.2 HHuSH'!B33</f>
        <v>6.4497515941008485</v>
      </c>
      <c r="E33" s="149">
        <f>1000*'Tab. 3.1.1 HHuSH'!F33/'Tab. 3.1.2 HHuSH'!B33</f>
        <v>11.980205766146383</v>
      </c>
      <c r="F33" s="149">
        <f>1000*'Tab. 3.1.1 HHuSH'!I33/'Tab. 3.1.2 HHuSH'!B33</f>
        <v>-5.530454172045535</v>
      </c>
      <c r="G33" s="150">
        <f>1000*'Tab. 3.1.1 HHuSH'!D33/'Tab. 3.1.1 HHuSH'!C33</f>
        <v>357.84685367702804</v>
      </c>
      <c r="H33" s="151">
        <f>1000*'Tab. 3.1.1 HHuSH'!G33/'Tab. 3.1.1 HHuSH'!C33</f>
        <v>4.548900682335102</v>
      </c>
      <c r="I33" s="151">
        <f>1000*'Tab. 3.1.1 HHuSH'!H33/'Tab. 3.1.1 HHuSH'!C33</f>
        <v>2.274450341167551</v>
      </c>
    </row>
    <row r="34" spans="1:9" ht="21" customHeight="1">
      <c r="A34" s="86" t="s">
        <v>48</v>
      </c>
      <c r="B34" s="271">
        <v>302700</v>
      </c>
      <c r="C34" s="149">
        <f>1000*'Tab. 3.1.1 HHuSH'!B34/'Tab. 3.1.2 HHuSH'!B34</f>
        <v>5.632639577139082</v>
      </c>
      <c r="D34" s="149">
        <f>1000*'Tab. 3.1.1 HHuSH'!C34/'Tab. 3.1.2 HHuSH'!B34</f>
        <v>8.0806078625702</v>
      </c>
      <c r="E34" s="149">
        <f>1000*'Tab. 3.1.1 HHuSH'!F34/'Tab. 3.1.2 HHuSH'!B34</f>
        <v>10.370003303600924</v>
      </c>
      <c r="F34" s="149">
        <f>1000*'Tab. 3.1.1 HHuSH'!I34/'Tab. 3.1.2 HHuSH'!B34</f>
        <v>-2.2893954410307233</v>
      </c>
      <c r="G34" s="150">
        <f>1000*'Tab. 3.1.1 HHuSH'!D34/'Tab. 3.1.1 HHuSH'!C34</f>
        <v>311.5290269828291</v>
      </c>
      <c r="H34" s="151">
        <f>1000*'Tab. 3.1.1 HHuSH'!G34/'Tab. 3.1.1 HHuSH'!C34</f>
        <v>4.905968928863451</v>
      </c>
      <c r="I34" s="151">
        <f>1000*'Tab. 3.1.1 HHuSH'!H34/'Tab. 3.1.1 HHuSH'!C34</f>
        <v>2.044153720359771</v>
      </c>
    </row>
    <row r="35" spans="1:9" ht="12.75">
      <c r="A35" s="86" t="s">
        <v>49</v>
      </c>
      <c r="B35" s="271">
        <v>134490</v>
      </c>
      <c r="C35" s="149">
        <f>1000*'Tab. 3.1.1 HHuSH'!B35/'Tab. 3.1.2 HHuSH'!B35</f>
        <v>5.360993382407614</v>
      </c>
      <c r="D35" s="149">
        <f>1000*'Tab. 3.1.1 HHuSH'!C35/'Tab. 3.1.2 HHuSH'!B35</f>
        <v>6.654769871365901</v>
      </c>
      <c r="E35" s="149">
        <f>1000*'Tab. 3.1.1 HHuSH'!F35/'Tab. 3.1.2 HHuSH'!B35</f>
        <v>10.669938285374377</v>
      </c>
      <c r="F35" s="149">
        <f>1000*'Tab. 3.1.1 HHuSH'!I35/'Tab. 3.1.2 HHuSH'!B35</f>
        <v>-4.0151684140084765</v>
      </c>
      <c r="G35" s="150">
        <f>1000*'Tab. 3.1.1 HHuSH'!D35/'Tab. 3.1.1 HHuSH'!C35</f>
        <v>330.7262569832402</v>
      </c>
      <c r="H35" s="151">
        <f>1000*'Tab. 3.1.1 HHuSH'!G35/'Tab. 3.1.1 HHuSH'!C35</f>
        <v>2.2346368715083798</v>
      </c>
      <c r="I35" s="151">
        <f>1000*'Tab. 3.1.1 HHuSH'!H35/'Tab. 3.1.1 HHuSH'!C35</f>
        <v>0</v>
      </c>
    </row>
    <row r="36" spans="1:9" ht="12.75">
      <c r="A36" s="86" t="s">
        <v>50</v>
      </c>
      <c r="B36" s="271">
        <v>270302</v>
      </c>
      <c r="C36" s="149">
        <f>1000*'Tab. 3.1.1 HHuSH'!B36/'Tab. 3.1.2 HHuSH'!B36</f>
        <v>5.064705403585619</v>
      </c>
      <c r="D36" s="149">
        <f>1000*'Tab. 3.1.1 HHuSH'!C36/'Tab. 3.1.2 HHuSH'!B36</f>
        <v>7.554513100162041</v>
      </c>
      <c r="E36" s="149">
        <f>1000*'Tab. 3.1.1 HHuSH'!F36/'Tab. 3.1.2 HHuSH'!B36</f>
        <v>10.8249291533174</v>
      </c>
      <c r="F36" s="149">
        <f>1000*'Tab. 3.1.1 HHuSH'!I36/'Tab. 3.1.2 HHuSH'!B36</f>
        <v>-3.2704160531553597</v>
      </c>
      <c r="G36" s="150">
        <f>1000*'Tab. 3.1.1 HHuSH'!D36/'Tab. 3.1.1 HHuSH'!C36</f>
        <v>332.0274240940255</v>
      </c>
      <c r="H36" s="151">
        <f>1000*'Tab. 3.1.1 HHuSH'!G36/'Tab. 3.1.1 HHuSH'!C36</f>
        <v>2.4485798237022527</v>
      </c>
      <c r="I36" s="151">
        <f>1000*'Tab. 3.1.1 HHuSH'!H36/'Tab. 3.1.1 HHuSH'!C36</f>
        <v>1.4691478942213516</v>
      </c>
    </row>
    <row r="37" spans="1:9" ht="12.75">
      <c r="A37" s="86" t="s">
        <v>51</v>
      </c>
      <c r="B37" s="271">
        <v>198202</v>
      </c>
      <c r="C37" s="149">
        <f>1000*'Tab. 3.1.1 HHuSH'!B37/'Tab. 3.1.2 HHuSH'!B37</f>
        <v>5.857660366696602</v>
      </c>
      <c r="D37" s="149">
        <f>1000*'Tab. 3.1.1 HHuSH'!C37/'Tab. 3.1.2 HHuSH'!B37</f>
        <v>7.714352024702071</v>
      </c>
      <c r="E37" s="149">
        <f>1000*'Tab. 3.1.1 HHuSH'!F37/'Tab. 3.1.2 HHuSH'!B37</f>
        <v>11.114923159201219</v>
      </c>
      <c r="F37" s="149">
        <f>1000*'Tab. 3.1.1 HHuSH'!I37/'Tab. 3.1.2 HHuSH'!B37</f>
        <v>-3.400571134499147</v>
      </c>
      <c r="G37" s="150">
        <f>1000*'Tab. 3.1.1 HHuSH'!D37/'Tab. 3.1.1 HHuSH'!C37</f>
        <v>356.4421190320471</v>
      </c>
      <c r="H37" s="151">
        <f>1000*'Tab. 3.1.1 HHuSH'!G37/'Tab. 3.1.1 HHuSH'!C37</f>
        <v>3.924133420536298</v>
      </c>
      <c r="I37" s="151">
        <f>1000*'Tab. 3.1.1 HHuSH'!H37/'Tab. 3.1.1 HHuSH'!C37</f>
        <v>3.2701111837802483</v>
      </c>
    </row>
    <row r="38" spans="1:9" ht="20.25" customHeight="1">
      <c r="A38" s="86" t="s">
        <v>52</v>
      </c>
      <c r="B38" s="280">
        <v>258522</v>
      </c>
      <c r="C38" s="149">
        <f>1000*'Tab. 3.1.1 HHuSH'!B38/'Tab. 3.1.2 HHuSH'!B38</f>
        <v>4.336188022682789</v>
      </c>
      <c r="D38" s="149">
        <f>1000*'Tab. 3.1.1 HHuSH'!C38/'Tab. 3.1.2 HHuSH'!B38</f>
        <v>8.366792768120314</v>
      </c>
      <c r="E38" s="149">
        <f>1000*'Tab. 3.1.1 HHuSH'!F38/'Tab. 3.1.2 HHuSH'!B38</f>
        <v>9.79026930009825</v>
      </c>
      <c r="F38" s="149">
        <f>1000*'Tab. 3.1.1 HHuSH'!I38/'Tab. 3.1.2 HHuSH'!B38</f>
        <v>-1.423476531977936</v>
      </c>
      <c r="G38" s="150">
        <f>1000*'Tab. 3.1.1 HHuSH'!D38/'Tab. 3.1.1 HHuSH'!C38</f>
        <v>332.871012482663</v>
      </c>
      <c r="H38" s="151">
        <f>1000*'Tab. 3.1.1 HHuSH'!G38/'Tab. 3.1.1 HHuSH'!C38</f>
        <v>1.3869625520110958</v>
      </c>
      <c r="I38" s="151">
        <f>1000*'Tab. 3.1.1 HHuSH'!H38/'Tab. 3.1.1 HHuSH'!C38</f>
        <v>0.9246417013407304</v>
      </c>
    </row>
    <row r="39" spans="1:9" ht="12.75">
      <c r="A39" s="86" t="s">
        <v>53</v>
      </c>
      <c r="B39" s="281">
        <v>133092</v>
      </c>
      <c r="C39" s="149">
        <f>1000*'Tab. 3.1.1 HHuSH'!B39/'Tab. 3.1.2 HHuSH'!B39</f>
        <v>4.485618970336309</v>
      </c>
      <c r="D39" s="149">
        <f>1000*'Tab. 3.1.1 HHuSH'!C39/'Tab. 3.1.2 HHuSH'!B39</f>
        <v>7.468518017611878</v>
      </c>
      <c r="E39" s="149">
        <f>1000*'Tab. 3.1.1 HHuSH'!F39/'Tab. 3.1.2 HHuSH'!B39</f>
        <v>11.180236227571905</v>
      </c>
      <c r="F39" s="149">
        <f>1000*'Tab. 3.1.1 HHuSH'!I39/'Tab. 3.1.2 HHuSH'!B39</f>
        <v>-3.7117182099600274</v>
      </c>
      <c r="G39" s="150">
        <f>1000*'Tab. 3.1.1 HHuSH'!D39/'Tab. 3.1.1 HHuSH'!C39</f>
        <v>346.07645875251507</v>
      </c>
      <c r="H39" s="151">
        <f>1000*'Tab. 3.1.1 HHuSH'!G39/'Tab. 3.1.1 HHuSH'!C39</f>
        <v>3.0181086519114686</v>
      </c>
      <c r="I39" s="151">
        <f>1000*'Tab. 3.1.1 HHuSH'!H39/'Tab. 3.1.1 HHuSH'!C39</f>
        <v>2.0120724346076457</v>
      </c>
    </row>
    <row r="40" spans="1:9" ht="12.75">
      <c r="A40" s="86" t="s">
        <v>54</v>
      </c>
      <c r="B40" s="281">
        <v>228924</v>
      </c>
      <c r="C40" s="149">
        <f>1000*'Tab. 3.1.1 HHuSH'!B40/'Tab. 3.1.2 HHuSH'!B40</f>
        <v>5.578270517726407</v>
      </c>
      <c r="D40" s="149">
        <f>1000*'Tab. 3.1.1 HHuSH'!C40/'Tab. 3.1.2 HHuSH'!B40</f>
        <v>8.151176809770929</v>
      </c>
      <c r="E40" s="149">
        <f>1000*'Tab. 3.1.1 HHuSH'!F40/'Tab. 3.1.2 HHuSH'!B40</f>
        <v>10.317834739913684</v>
      </c>
      <c r="F40" s="149">
        <f>1000*'Tab. 3.1.1 HHuSH'!I40/'Tab. 3.1.2 HHuSH'!B40</f>
        <v>-2.1666579301427547</v>
      </c>
      <c r="G40" s="150">
        <f>1000*'Tab. 3.1.1 HHuSH'!D40/'Tab. 3.1.1 HHuSH'!C40</f>
        <v>273.84780278670956</v>
      </c>
      <c r="H40" s="151">
        <f>1000*'Tab. 3.1.1 HHuSH'!G40/'Tab. 3.1.1 HHuSH'!C40</f>
        <v>3.7513397642015005</v>
      </c>
      <c r="I40" s="151">
        <f>1000*'Tab. 3.1.1 HHuSH'!H40/'Tab. 3.1.1 HHuSH'!C40</f>
        <v>3.215434083601286</v>
      </c>
    </row>
    <row r="41" spans="1:9" ht="24.75" customHeight="1">
      <c r="A41" s="86" t="s">
        <v>55</v>
      </c>
      <c r="B41" s="281">
        <v>2218184</v>
      </c>
      <c r="C41" s="149">
        <f>1000*'Tab. 3.1.1 HHuSH'!B41/'Tab. 3.1.2 HHuSH'!B41</f>
        <v>6.056305518388014</v>
      </c>
      <c r="D41" s="149">
        <f>1000*'Tab. 3.1.1 HHuSH'!C41/'Tab. 3.1.2 HHuSH'!B41</f>
        <v>7.655361322595421</v>
      </c>
      <c r="E41" s="149">
        <f>1000*'Tab. 3.1.1 HHuSH'!F41/'Tab. 3.1.2 HHuSH'!B41</f>
        <v>10.896751576965663</v>
      </c>
      <c r="F41" s="149">
        <f>1000*'Tab. 3.1.1 HHuSH'!I41/'Tab. 3.1.2 HHuSH'!B41</f>
        <v>-3.2413902543702418</v>
      </c>
      <c r="G41" s="150">
        <f>1000*'Tab. 3.1.1 HHuSH'!D41/'Tab. 3.1.1 HHuSH'!C41</f>
        <v>332.3125846534362</v>
      </c>
      <c r="H41" s="151">
        <f>1000*'Tab. 3.1.1 HHuSH'!G41/'Tab. 3.1.1 HHuSH'!C41</f>
        <v>3.592250161945704</v>
      </c>
      <c r="I41" s="151">
        <f>1000*'Tab. 3.1.1 HHuSH'!H41/'Tab. 3.1.1 HHuSH'!C41</f>
        <v>2.061127142099994</v>
      </c>
    </row>
    <row r="42" spans="1:9" ht="25.5" customHeight="1">
      <c r="A42" s="87" t="s">
        <v>33</v>
      </c>
      <c r="B42" s="282">
        <v>2832163</v>
      </c>
      <c r="C42" s="152">
        <f>1000*'Tab. 3.1.1 HHuSH'!B42/'Tab. 3.1.2 HHuSH'!B42</f>
        <v>5.81040003700352</v>
      </c>
      <c r="D42" s="152">
        <f>1000*'Tab. 3.1.1 HHuSH'!C42/'Tab. 3.1.2 HHuSH'!B42</f>
        <v>7.971998786792992</v>
      </c>
      <c r="E42" s="152">
        <f>1000*'Tab. 3.1.1 HHuSH'!F42/'Tab. 3.1.2 HHuSH'!B42</f>
        <v>11.016668179056078</v>
      </c>
      <c r="F42" s="152">
        <f>1000*'Tab. 3.1.1 HHuSH'!I42/'Tab. 3.1.2 HHuSH'!B42</f>
        <v>-3.0446693922630867</v>
      </c>
      <c r="G42" s="123">
        <f>1000*'Tab. 3.1.1 HHuSH'!D42/'Tab. 3.1.1 HHuSH'!C42</f>
        <v>354.85871202055097</v>
      </c>
      <c r="H42" s="153">
        <f>1000*'Tab. 3.1.1 HHuSH'!G42/'Tab. 3.1.1 HHuSH'!C42</f>
        <v>3.764726725130658</v>
      </c>
      <c r="I42" s="153">
        <f>1000*'Tab. 3.1.1 HHuSH'!H42/'Tab. 3.1.1 HHuSH'!C42</f>
        <v>2.170254229781203</v>
      </c>
    </row>
    <row r="43" spans="1:7" ht="12.75">
      <c r="A43" s="88"/>
      <c r="C43" s="88"/>
      <c r="D43" s="88"/>
      <c r="E43" s="88"/>
      <c r="F43" s="88"/>
      <c r="G43" s="129"/>
    </row>
  </sheetData>
  <sheetProtection/>
  <mergeCells count="22">
    <mergeCell ref="A7:A9"/>
    <mergeCell ref="C7:C8"/>
    <mergeCell ref="D7:D8"/>
    <mergeCell ref="E7:E8"/>
    <mergeCell ref="F7:F8"/>
    <mergeCell ref="A5:I5"/>
    <mergeCell ref="G22:G23"/>
    <mergeCell ref="H22:I22"/>
    <mergeCell ref="E22:E23"/>
    <mergeCell ref="F22:F23"/>
    <mergeCell ref="G7:G8"/>
    <mergeCell ref="G9:I9"/>
    <mergeCell ref="C24:F24"/>
    <mergeCell ref="G24:I24"/>
    <mergeCell ref="H7:I7"/>
    <mergeCell ref="A20:I20"/>
    <mergeCell ref="A22:A24"/>
    <mergeCell ref="B22:B24"/>
    <mergeCell ref="C22:C23"/>
    <mergeCell ref="D22:D23"/>
    <mergeCell ref="C9:F9"/>
    <mergeCell ref="B7:B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="90" zoomScaleNormal="90" zoomScaleSheetLayoutView="80" workbookViewId="0" topLeftCell="A1">
      <selection activeCell="L1" sqref="L1"/>
    </sheetView>
  </sheetViews>
  <sheetFormatPr defaultColWidth="11.421875" defaultRowHeight="12.75"/>
  <cols>
    <col min="1" max="1" width="20.00390625" style="0" customWidth="1"/>
    <col min="2" max="2" width="7.8515625" style="0" customWidth="1"/>
    <col min="3" max="3" width="8.7109375" style="0" customWidth="1"/>
    <col min="4" max="4" width="11.421875" style="0" customWidth="1"/>
    <col min="5" max="5" width="5.140625" style="0" customWidth="1"/>
    <col min="6" max="6" width="9.00390625" style="0" customWidth="1"/>
    <col min="7" max="7" width="8.28125" style="0" customWidth="1"/>
    <col min="8" max="8" width="11.28125" style="0" customWidth="1"/>
    <col min="9" max="9" width="11.7109375" style="57" customWidth="1"/>
  </cols>
  <sheetData>
    <row r="1" spans="1:9" ht="12.75">
      <c r="A1" s="122" t="s">
        <v>198</v>
      </c>
      <c r="B1" s="122"/>
      <c r="C1" s="122"/>
      <c r="D1" s="122"/>
      <c r="E1" s="122"/>
      <c r="F1" s="122"/>
      <c r="G1" s="122"/>
      <c r="H1" s="122"/>
      <c r="I1" s="123"/>
    </row>
    <row r="2" spans="1:9" ht="12.75">
      <c r="A2" s="122" t="s">
        <v>174</v>
      </c>
      <c r="B2" s="122"/>
      <c r="C2" s="122"/>
      <c r="D2" s="122"/>
      <c r="E2" s="122"/>
      <c r="F2" s="122"/>
      <c r="G2" s="122"/>
      <c r="H2" s="122"/>
      <c r="I2" s="123"/>
    </row>
    <row r="3" spans="1:9" ht="12.75">
      <c r="A3" s="122"/>
      <c r="B3" s="122"/>
      <c r="C3" s="122"/>
      <c r="D3" s="122"/>
      <c r="E3" s="122"/>
      <c r="F3" s="122"/>
      <c r="G3" s="122"/>
      <c r="H3" s="122"/>
      <c r="I3" s="123"/>
    </row>
    <row r="4" ht="12.75">
      <c r="A4" s="1"/>
    </row>
    <row r="5" spans="1:9" ht="12.75">
      <c r="A5" s="374" t="s">
        <v>26</v>
      </c>
      <c r="B5" s="374"/>
      <c r="C5" s="374"/>
      <c r="D5" s="374"/>
      <c r="E5" s="374"/>
      <c r="F5" s="374"/>
      <c r="G5" s="374"/>
      <c r="H5" s="374"/>
      <c r="I5" s="374"/>
    </row>
    <row r="6" spans="1:4" ht="12.75">
      <c r="A6" s="23"/>
      <c r="B6" s="23"/>
      <c r="C6" s="23"/>
      <c r="D6" s="23"/>
    </row>
    <row r="7" spans="1:9" ht="12.75">
      <c r="A7" s="398" t="s">
        <v>43</v>
      </c>
      <c r="B7" s="390" t="s">
        <v>150</v>
      </c>
      <c r="C7" s="393" t="s">
        <v>7</v>
      </c>
      <c r="D7" s="394"/>
      <c r="E7" s="390" t="s">
        <v>149</v>
      </c>
      <c r="F7" s="375" t="s">
        <v>8</v>
      </c>
      <c r="G7" s="377"/>
      <c r="H7" s="376"/>
      <c r="I7" s="395" t="s">
        <v>173</v>
      </c>
    </row>
    <row r="8" spans="1:9" ht="12.75">
      <c r="A8" s="389"/>
      <c r="B8" s="391"/>
      <c r="C8" s="390" t="s">
        <v>162</v>
      </c>
      <c r="D8" s="398" t="s">
        <v>101</v>
      </c>
      <c r="E8" s="391"/>
      <c r="F8" s="399" t="s">
        <v>13</v>
      </c>
      <c r="G8" s="390" t="s">
        <v>152</v>
      </c>
      <c r="H8" s="387" t="s">
        <v>151</v>
      </c>
      <c r="I8" s="396"/>
    </row>
    <row r="9" spans="1:9" ht="30" customHeight="1">
      <c r="A9" s="388"/>
      <c r="B9" s="392"/>
      <c r="C9" s="392"/>
      <c r="D9" s="388"/>
      <c r="E9" s="392"/>
      <c r="F9" s="397"/>
      <c r="G9" s="392"/>
      <c r="H9" s="388"/>
      <c r="I9" s="397"/>
    </row>
    <row r="10" spans="1:9" ht="19.5" customHeight="1">
      <c r="A10" s="30" t="s">
        <v>36</v>
      </c>
      <c r="B10" s="174">
        <v>72</v>
      </c>
      <c r="C10" s="319">
        <v>467</v>
      </c>
      <c r="D10" s="320">
        <v>178</v>
      </c>
      <c r="E10" s="284">
        <v>4</v>
      </c>
      <c r="F10" s="321">
        <v>180</v>
      </c>
      <c r="G10" s="322">
        <v>4</v>
      </c>
      <c r="H10" s="335">
        <v>2</v>
      </c>
      <c r="I10" s="147">
        <f>C10-F10</f>
        <v>287</v>
      </c>
    </row>
    <row r="11" spans="1:9" ht="12.75">
      <c r="A11" s="30" t="s">
        <v>37</v>
      </c>
      <c r="B11" s="174">
        <v>20</v>
      </c>
      <c r="C11" s="319">
        <v>159</v>
      </c>
      <c r="D11" s="320">
        <v>69</v>
      </c>
      <c r="E11" s="284">
        <v>3</v>
      </c>
      <c r="F11" s="321">
        <v>96</v>
      </c>
      <c r="G11" s="350">
        <v>0</v>
      </c>
      <c r="H11" s="350">
        <v>0</v>
      </c>
      <c r="I11" s="147">
        <f aca="true" t="shared" si="0" ref="I11:I16">C11-F11</f>
        <v>63</v>
      </c>
    </row>
    <row r="12" spans="1:9" ht="12.75">
      <c r="A12" s="30" t="s">
        <v>38</v>
      </c>
      <c r="B12" s="174">
        <v>14</v>
      </c>
      <c r="C12" s="319">
        <v>95</v>
      </c>
      <c r="D12" s="320">
        <v>31</v>
      </c>
      <c r="E12" s="318">
        <v>1</v>
      </c>
      <c r="F12" s="321">
        <v>82</v>
      </c>
      <c r="G12" s="322">
        <v>1</v>
      </c>
      <c r="H12" s="350">
        <v>0</v>
      </c>
      <c r="I12" s="147">
        <f t="shared" si="0"/>
        <v>13</v>
      </c>
    </row>
    <row r="13" spans="1:9" ht="12.75">
      <c r="A13" s="30" t="s">
        <v>39</v>
      </c>
      <c r="B13" s="317">
        <v>33</v>
      </c>
      <c r="C13" s="319">
        <v>157</v>
      </c>
      <c r="D13" s="320">
        <v>58</v>
      </c>
      <c r="E13" s="350">
        <v>0</v>
      </c>
      <c r="F13" s="321">
        <v>106</v>
      </c>
      <c r="G13" s="350">
        <v>0</v>
      </c>
      <c r="H13" s="350">
        <v>0</v>
      </c>
      <c r="I13" s="147">
        <f t="shared" si="0"/>
        <v>51</v>
      </c>
    </row>
    <row r="14" spans="1:9" ht="12.75">
      <c r="A14" s="30" t="s">
        <v>40</v>
      </c>
      <c r="B14" s="317">
        <v>28</v>
      </c>
      <c r="C14" s="319">
        <v>191</v>
      </c>
      <c r="D14" s="320">
        <v>89</v>
      </c>
      <c r="E14" s="318">
        <v>1</v>
      </c>
      <c r="F14" s="321">
        <v>140</v>
      </c>
      <c r="G14" s="322">
        <v>2</v>
      </c>
      <c r="H14" s="335">
        <v>2</v>
      </c>
      <c r="I14" s="147">
        <f t="shared" si="0"/>
        <v>51</v>
      </c>
    </row>
    <row r="15" spans="1:9" ht="12.75">
      <c r="A15" s="30" t="s">
        <v>41</v>
      </c>
      <c r="B15" s="317">
        <v>12</v>
      </c>
      <c r="C15" s="319">
        <v>61</v>
      </c>
      <c r="D15" s="320">
        <v>33</v>
      </c>
      <c r="E15" s="350">
        <v>0</v>
      </c>
      <c r="F15" s="321">
        <v>24</v>
      </c>
      <c r="G15" s="350">
        <v>0</v>
      </c>
      <c r="H15" s="350">
        <v>0</v>
      </c>
      <c r="I15" s="147">
        <f t="shared" si="0"/>
        <v>37</v>
      </c>
    </row>
    <row r="16" spans="1:9" ht="12.75">
      <c r="A16" s="30" t="s">
        <v>42</v>
      </c>
      <c r="B16" s="317">
        <v>25</v>
      </c>
      <c r="C16" s="319">
        <v>239</v>
      </c>
      <c r="D16" s="320">
        <v>80</v>
      </c>
      <c r="E16" s="318">
        <v>1</v>
      </c>
      <c r="F16" s="321">
        <v>41</v>
      </c>
      <c r="G16" s="322">
        <v>2</v>
      </c>
      <c r="H16" s="335">
        <v>1</v>
      </c>
      <c r="I16" s="147">
        <f t="shared" si="0"/>
        <v>198</v>
      </c>
    </row>
    <row r="17" spans="1:9" ht="12.75">
      <c r="A17" s="87" t="s">
        <v>33</v>
      </c>
      <c r="B17" s="175">
        <f>SUM(B10:B16)</f>
        <v>204</v>
      </c>
      <c r="C17" s="175">
        <f aca="true" t="shared" si="1" ref="C17:I17">SUM(C10:C16)</f>
        <v>1369</v>
      </c>
      <c r="D17" s="175">
        <f t="shared" si="1"/>
        <v>538</v>
      </c>
      <c r="E17" s="175">
        <f t="shared" si="1"/>
        <v>10</v>
      </c>
      <c r="F17" s="175">
        <f t="shared" si="1"/>
        <v>669</v>
      </c>
      <c r="G17" s="175">
        <f t="shared" si="1"/>
        <v>9</v>
      </c>
      <c r="H17" s="175">
        <f t="shared" si="1"/>
        <v>5</v>
      </c>
      <c r="I17" s="175">
        <f t="shared" si="1"/>
        <v>700</v>
      </c>
    </row>
    <row r="18" ht="12.75">
      <c r="A18" s="1"/>
    </row>
    <row r="19" ht="12.75">
      <c r="A19" s="1"/>
    </row>
    <row r="20" spans="1:9" ht="12.75">
      <c r="A20" s="374" t="s">
        <v>34</v>
      </c>
      <c r="B20" s="374"/>
      <c r="C20" s="374"/>
      <c r="D20" s="374"/>
      <c r="E20" s="374"/>
      <c r="F20" s="374"/>
      <c r="G20" s="374"/>
      <c r="H20" s="374"/>
      <c r="I20" s="374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 customHeight="1">
      <c r="A22" s="387" t="s">
        <v>153</v>
      </c>
      <c r="B22" s="390" t="s">
        <v>150</v>
      </c>
      <c r="C22" s="393" t="s">
        <v>7</v>
      </c>
      <c r="D22" s="394"/>
      <c r="E22" s="390" t="s">
        <v>149</v>
      </c>
      <c r="F22" s="375" t="s">
        <v>8</v>
      </c>
      <c r="G22" s="377"/>
      <c r="H22" s="376"/>
      <c r="I22" s="395" t="s">
        <v>173</v>
      </c>
    </row>
    <row r="23" spans="1:9" ht="12.75">
      <c r="A23" s="389"/>
      <c r="B23" s="391"/>
      <c r="C23" s="390" t="s">
        <v>162</v>
      </c>
      <c r="D23" s="398" t="s">
        <v>101</v>
      </c>
      <c r="E23" s="391"/>
      <c r="F23" s="399" t="s">
        <v>13</v>
      </c>
      <c r="G23" s="390" t="s">
        <v>152</v>
      </c>
      <c r="H23" s="387" t="s">
        <v>151</v>
      </c>
      <c r="I23" s="396"/>
    </row>
    <row r="24" spans="1:9" ht="30.75" customHeight="1">
      <c r="A24" s="388"/>
      <c r="B24" s="392"/>
      <c r="C24" s="392"/>
      <c r="D24" s="388"/>
      <c r="E24" s="392"/>
      <c r="F24" s="397"/>
      <c r="G24" s="392"/>
      <c r="H24" s="388"/>
      <c r="I24" s="397"/>
    </row>
    <row r="25" spans="1:9" ht="20.25" customHeight="1">
      <c r="A25" s="90" t="s">
        <v>139</v>
      </c>
      <c r="B25" s="328">
        <v>4</v>
      </c>
      <c r="C25" s="326">
        <v>25</v>
      </c>
      <c r="D25" s="327">
        <v>8</v>
      </c>
      <c r="E25" s="350">
        <v>0</v>
      </c>
      <c r="F25" s="331">
        <v>19</v>
      </c>
      <c r="G25" s="332">
        <v>1</v>
      </c>
      <c r="H25" s="350">
        <v>0</v>
      </c>
      <c r="I25" s="147">
        <f>C25-F25</f>
        <v>6</v>
      </c>
    </row>
    <row r="26" spans="1:9" ht="12.75">
      <c r="A26" s="62" t="s">
        <v>140</v>
      </c>
      <c r="B26" s="328">
        <v>13</v>
      </c>
      <c r="C26" s="326">
        <v>118</v>
      </c>
      <c r="D26" s="327">
        <v>48</v>
      </c>
      <c r="E26" s="350">
        <v>0</v>
      </c>
      <c r="F26" s="331">
        <v>58</v>
      </c>
      <c r="G26" s="350">
        <v>0</v>
      </c>
      <c r="H26" s="350">
        <v>0</v>
      </c>
      <c r="I26" s="147">
        <f aca="true" t="shared" si="2" ref="I26:I42">C26-F26</f>
        <v>60</v>
      </c>
    </row>
    <row r="27" spans="1:9" ht="12.75">
      <c r="A27" s="62" t="s">
        <v>141</v>
      </c>
      <c r="B27" s="328">
        <v>11</v>
      </c>
      <c r="C27" s="326">
        <v>49</v>
      </c>
      <c r="D27" s="327">
        <v>20</v>
      </c>
      <c r="E27" s="350">
        <v>0</v>
      </c>
      <c r="F27" s="331">
        <v>76</v>
      </c>
      <c r="G27" s="332">
        <v>1</v>
      </c>
      <c r="H27" s="333">
        <v>1</v>
      </c>
      <c r="I27" s="147">
        <f t="shared" si="2"/>
        <v>-27</v>
      </c>
    </row>
    <row r="28" spans="1:9" ht="12.75">
      <c r="A28" s="62" t="s">
        <v>142</v>
      </c>
      <c r="B28" s="328">
        <v>4</v>
      </c>
      <c r="C28" s="326">
        <v>30</v>
      </c>
      <c r="D28" s="327">
        <v>22</v>
      </c>
      <c r="E28" s="350">
        <v>0</v>
      </c>
      <c r="F28" s="331">
        <v>21</v>
      </c>
      <c r="G28" s="350">
        <v>0</v>
      </c>
      <c r="H28" s="350">
        <v>0</v>
      </c>
      <c r="I28" s="147">
        <f t="shared" si="2"/>
        <v>9</v>
      </c>
    </row>
    <row r="29" spans="1:9" ht="36.75" customHeight="1">
      <c r="A29" s="92" t="s">
        <v>138</v>
      </c>
      <c r="B29" s="174">
        <f aca="true" t="shared" si="3" ref="B29:H29">SUM(B25:B28)</f>
        <v>32</v>
      </c>
      <c r="C29" s="174">
        <f t="shared" si="3"/>
        <v>222</v>
      </c>
      <c r="D29" s="174">
        <f t="shared" si="3"/>
        <v>98</v>
      </c>
      <c r="E29" s="350">
        <f t="shared" si="3"/>
        <v>0</v>
      </c>
      <c r="F29" s="174">
        <f t="shared" si="3"/>
        <v>174</v>
      </c>
      <c r="G29" s="174">
        <f t="shared" si="3"/>
        <v>2</v>
      </c>
      <c r="H29" s="174">
        <f t="shared" si="3"/>
        <v>1</v>
      </c>
      <c r="I29" s="147">
        <f t="shared" si="2"/>
        <v>48</v>
      </c>
    </row>
    <row r="30" spans="1:9" ht="21.75" customHeight="1">
      <c r="A30" s="86" t="s">
        <v>44</v>
      </c>
      <c r="B30" s="329">
        <v>4</v>
      </c>
      <c r="C30" s="326">
        <v>19</v>
      </c>
      <c r="D30" s="327">
        <v>9</v>
      </c>
      <c r="E30" s="350">
        <v>0</v>
      </c>
      <c r="F30" s="331">
        <v>10</v>
      </c>
      <c r="G30" s="350">
        <v>0</v>
      </c>
      <c r="H30" s="350">
        <v>0</v>
      </c>
      <c r="I30" s="147">
        <f t="shared" si="2"/>
        <v>9</v>
      </c>
    </row>
    <row r="31" spans="1:9" ht="12.75">
      <c r="A31" s="86" t="s">
        <v>45</v>
      </c>
      <c r="B31" s="329">
        <v>6</v>
      </c>
      <c r="C31" s="326">
        <v>17</v>
      </c>
      <c r="D31" s="327">
        <v>5</v>
      </c>
      <c r="E31" s="350">
        <v>0</v>
      </c>
      <c r="F31" s="331">
        <v>25</v>
      </c>
      <c r="G31" s="350">
        <v>0</v>
      </c>
      <c r="H31" s="350">
        <v>0</v>
      </c>
      <c r="I31" s="147">
        <f t="shared" si="2"/>
        <v>-8</v>
      </c>
    </row>
    <row r="32" spans="1:9" ht="12.75">
      <c r="A32" s="86" t="s">
        <v>46</v>
      </c>
      <c r="B32" s="329">
        <v>14</v>
      </c>
      <c r="C32" s="326">
        <v>18</v>
      </c>
      <c r="D32" s="327">
        <v>7</v>
      </c>
      <c r="E32" s="350">
        <v>0</v>
      </c>
      <c r="F32" s="331">
        <v>18</v>
      </c>
      <c r="G32" s="350">
        <v>0</v>
      </c>
      <c r="H32" s="350">
        <v>0</v>
      </c>
      <c r="I32" s="147">
        <f t="shared" si="2"/>
        <v>0</v>
      </c>
    </row>
    <row r="33" spans="1:9" ht="12.75">
      <c r="A33" s="86" t="s">
        <v>47</v>
      </c>
      <c r="B33" s="329">
        <v>4</v>
      </c>
      <c r="C33" s="326">
        <v>21</v>
      </c>
      <c r="D33" s="327">
        <v>7</v>
      </c>
      <c r="E33" s="350">
        <v>0</v>
      </c>
      <c r="F33" s="331">
        <v>30</v>
      </c>
      <c r="G33" s="332">
        <v>1</v>
      </c>
      <c r="H33" s="350">
        <v>0</v>
      </c>
      <c r="I33" s="147">
        <f t="shared" si="2"/>
        <v>-9</v>
      </c>
    </row>
    <row r="34" spans="1:9" ht="21" customHeight="1">
      <c r="A34" s="86" t="s">
        <v>48</v>
      </c>
      <c r="B34" s="329">
        <v>14</v>
      </c>
      <c r="C34" s="326">
        <v>94</v>
      </c>
      <c r="D34" s="327">
        <v>34</v>
      </c>
      <c r="E34" s="174">
        <v>1</v>
      </c>
      <c r="F34" s="331">
        <v>73</v>
      </c>
      <c r="G34" s="332">
        <v>2</v>
      </c>
      <c r="H34" s="350">
        <v>0</v>
      </c>
      <c r="I34" s="147">
        <f t="shared" si="2"/>
        <v>21</v>
      </c>
    </row>
    <row r="35" spans="1:9" ht="12.75">
      <c r="A35" s="86" t="s">
        <v>49</v>
      </c>
      <c r="B35" s="174">
        <v>0</v>
      </c>
      <c r="C35" s="326">
        <v>13</v>
      </c>
      <c r="D35" s="327">
        <v>9</v>
      </c>
      <c r="E35" s="350">
        <v>0</v>
      </c>
      <c r="F35" s="331">
        <v>15</v>
      </c>
      <c r="G35" s="350">
        <v>0</v>
      </c>
      <c r="H35" s="350">
        <v>0</v>
      </c>
      <c r="I35" s="147">
        <f t="shared" si="2"/>
        <v>-2</v>
      </c>
    </row>
    <row r="36" spans="1:9" ht="12.75">
      <c r="A36" s="86" t="s">
        <v>50</v>
      </c>
      <c r="B36" s="330">
        <v>2</v>
      </c>
      <c r="C36" s="326">
        <v>30</v>
      </c>
      <c r="D36" s="327">
        <v>16</v>
      </c>
      <c r="E36" s="350">
        <v>0</v>
      </c>
      <c r="F36" s="331">
        <v>45</v>
      </c>
      <c r="G36" s="350">
        <v>0</v>
      </c>
      <c r="H36" s="350">
        <v>0</v>
      </c>
      <c r="I36" s="147">
        <f t="shared" si="2"/>
        <v>-15</v>
      </c>
    </row>
    <row r="37" spans="1:9" ht="12.75">
      <c r="A37" s="86" t="s">
        <v>51</v>
      </c>
      <c r="B37" s="330">
        <v>2</v>
      </c>
      <c r="C37" s="326">
        <v>25</v>
      </c>
      <c r="D37" s="327">
        <v>10</v>
      </c>
      <c r="E37" s="350">
        <v>0</v>
      </c>
      <c r="F37" s="331">
        <v>59</v>
      </c>
      <c r="G37" s="350">
        <v>0</v>
      </c>
      <c r="H37" s="350">
        <v>0</v>
      </c>
      <c r="I37" s="147">
        <f t="shared" si="2"/>
        <v>-34</v>
      </c>
    </row>
    <row r="38" spans="1:9" ht="20.25" customHeight="1">
      <c r="A38" s="86" t="s">
        <v>52</v>
      </c>
      <c r="B38" s="330">
        <v>7</v>
      </c>
      <c r="C38" s="326">
        <v>39</v>
      </c>
      <c r="D38" s="327">
        <v>12</v>
      </c>
      <c r="E38" s="350">
        <v>0</v>
      </c>
      <c r="F38" s="331">
        <v>47</v>
      </c>
      <c r="G38" s="350">
        <v>0</v>
      </c>
      <c r="H38" s="350">
        <v>0</v>
      </c>
      <c r="I38" s="147">
        <f t="shared" si="2"/>
        <v>-8</v>
      </c>
    </row>
    <row r="39" spans="1:9" ht="12.75">
      <c r="A39" s="86" t="s">
        <v>53</v>
      </c>
      <c r="B39" s="330">
        <v>1</v>
      </c>
      <c r="C39" s="326">
        <v>20</v>
      </c>
      <c r="D39" s="327">
        <v>9</v>
      </c>
      <c r="E39" s="350">
        <v>0</v>
      </c>
      <c r="F39" s="331">
        <v>15</v>
      </c>
      <c r="G39" s="350">
        <v>0</v>
      </c>
      <c r="H39" s="350">
        <v>0</v>
      </c>
      <c r="I39" s="147">
        <f t="shared" si="2"/>
        <v>5</v>
      </c>
    </row>
    <row r="40" spans="1:9" ht="12.75">
      <c r="A40" s="86" t="s">
        <v>54</v>
      </c>
      <c r="B40" s="330">
        <v>8</v>
      </c>
      <c r="C40" s="326">
        <v>41</v>
      </c>
      <c r="D40" s="327">
        <v>12</v>
      </c>
      <c r="E40" s="350">
        <v>0</v>
      </c>
      <c r="F40" s="331">
        <v>36</v>
      </c>
      <c r="G40" s="332">
        <v>1</v>
      </c>
      <c r="H40" s="174">
        <v>1</v>
      </c>
      <c r="I40" s="147">
        <f t="shared" si="2"/>
        <v>5</v>
      </c>
    </row>
    <row r="41" spans="1:9" ht="24.75" customHeight="1">
      <c r="A41" s="86" t="s">
        <v>55</v>
      </c>
      <c r="B41" s="330">
        <f aca="true" t="shared" si="4" ref="B41:H41">SUM(B30:B40)</f>
        <v>62</v>
      </c>
      <c r="C41" s="323">
        <f t="shared" si="4"/>
        <v>337</v>
      </c>
      <c r="D41" s="327">
        <f t="shared" si="4"/>
        <v>130</v>
      </c>
      <c r="E41" s="327">
        <f t="shared" si="4"/>
        <v>1</v>
      </c>
      <c r="F41" s="331">
        <f t="shared" si="4"/>
        <v>373</v>
      </c>
      <c r="G41" s="332">
        <f t="shared" si="4"/>
        <v>4</v>
      </c>
      <c r="H41" s="333">
        <f t="shared" si="4"/>
        <v>1</v>
      </c>
      <c r="I41" s="147">
        <f t="shared" si="2"/>
        <v>-36</v>
      </c>
    </row>
    <row r="42" spans="1:9" s="1" customFormat="1" ht="25.5" customHeight="1">
      <c r="A42" s="61" t="s">
        <v>33</v>
      </c>
      <c r="B42" s="325">
        <f aca="true" t="shared" si="5" ref="B42:H42">SUM(B41,B29)</f>
        <v>94</v>
      </c>
      <c r="C42" s="325">
        <f t="shared" si="5"/>
        <v>559</v>
      </c>
      <c r="D42" s="325">
        <f t="shared" si="5"/>
        <v>228</v>
      </c>
      <c r="E42" s="325">
        <f t="shared" si="5"/>
        <v>1</v>
      </c>
      <c r="F42" s="325">
        <f t="shared" si="5"/>
        <v>547</v>
      </c>
      <c r="G42" s="325">
        <f t="shared" si="5"/>
        <v>6</v>
      </c>
      <c r="H42" s="325">
        <f t="shared" si="5"/>
        <v>2</v>
      </c>
      <c r="I42" s="148">
        <f t="shared" si="2"/>
        <v>12</v>
      </c>
    </row>
    <row r="43" spans="1:9" ht="12.75">
      <c r="A43" s="88"/>
      <c r="B43" s="324"/>
      <c r="C43" s="325"/>
      <c r="D43" s="324"/>
      <c r="E43" s="88"/>
      <c r="F43" s="324"/>
      <c r="G43" s="324"/>
      <c r="H43" s="88"/>
      <c r="I43" s="129"/>
    </row>
    <row r="44" spans="2:7" ht="12.75">
      <c r="B44" s="88"/>
      <c r="C44" s="175"/>
      <c r="D44" s="88"/>
      <c r="F44" s="88"/>
      <c r="G44" s="88"/>
    </row>
    <row r="45" ht="12.75">
      <c r="C45" s="88"/>
    </row>
  </sheetData>
  <sheetProtection/>
  <mergeCells count="24">
    <mergeCell ref="I22:I24"/>
    <mergeCell ref="C23:C24"/>
    <mergeCell ref="G8:G9"/>
    <mergeCell ref="H8:H9"/>
    <mergeCell ref="I7:I9"/>
    <mergeCell ref="C8:C9"/>
    <mergeCell ref="A20:I20"/>
    <mergeCell ref="A22:A24"/>
    <mergeCell ref="B22:B24"/>
    <mergeCell ref="C22:D22"/>
    <mergeCell ref="E22:E24"/>
    <mergeCell ref="F22:H22"/>
    <mergeCell ref="D23:D24"/>
    <mergeCell ref="F23:F24"/>
    <mergeCell ref="G23:G24"/>
    <mergeCell ref="H23:H24"/>
    <mergeCell ref="A5:I5"/>
    <mergeCell ref="A7:A9"/>
    <mergeCell ref="B7:B9"/>
    <mergeCell ref="C7:D7"/>
    <mergeCell ref="E7:E9"/>
    <mergeCell ref="F7:H7"/>
    <mergeCell ref="D8:D9"/>
    <mergeCell ref="F8:F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  <ignoredErrors>
    <ignoredError sqref="B17:I1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SheetLayoutView="80" workbookViewId="0" topLeftCell="A1">
      <selection activeCell="L1" sqref="L1"/>
    </sheetView>
  </sheetViews>
  <sheetFormatPr defaultColWidth="11.421875" defaultRowHeight="12.75"/>
  <cols>
    <col min="1" max="1" width="20.00390625" style="0" customWidth="1"/>
    <col min="2" max="2" width="11.28125" style="183" customWidth="1"/>
    <col min="3" max="3" width="9.00390625" style="0" customWidth="1"/>
    <col min="4" max="5" width="8.28125" style="0" customWidth="1"/>
    <col min="6" max="6" width="11.140625" style="0" customWidth="1"/>
    <col min="7" max="7" width="12.00390625" style="57" customWidth="1"/>
    <col min="8" max="8" width="7.7109375" style="0" customWidth="1"/>
    <col min="9" max="9" width="7.8515625" style="0" customWidth="1"/>
  </cols>
  <sheetData>
    <row r="1" spans="1:7" ht="12.75">
      <c r="A1" s="122" t="s">
        <v>198</v>
      </c>
      <c r="B1" s="198"/>
      <c r="C1" s="122"/>
      <c r="D1" s="122"/>
      <c r="E1" s="122"/>
      <c r="F1" s="122"/>
      <c r="G1" s="123"/>
    </row>
    <row r="2" spans="1:7" ht="12.75">
      <c r="A2" s="122" t="s">
        <v>175</v>
      </c>
      <c r="B2" s="198"/>
      <c r="C2" s="122"/>
      <c r="D2" s="122"/>
      <c r="E2" s="122"/>
      <c r="F2" s="122"/>
      <c r="G2" s="123"/>
    </row>
    <row r="3" spans="1:7" ht="12.75">
      <c r="A3" s="122"/>
      <c r="B3" s="198"/>
      <c r="C3" s="122"/>
      <c r="D3" s="122"/>
      <c r="E3" s="122"/>
      <c r="F3" s="122"/>
      <c r="G3" s="123"/>
    </row>
    <row r="4" spans="1:2" ht="12.75">
      <c r="A4" s="1"/>
      <c r="B4" s="227"/>
    </row>
    <row r="5" spans="1:9" ht="12.75">
      <c r="A5" s="374" t="s">
        <v>26</v>
      </c>
      <c r="B5" s="374"/>
      <c r="C5" s="374"/>
      <c r="D5" s="374"/>
      <c r="E5" s="374"/>
      <c r="F5" s="374"/>
      <c r="G5" s="374"/>
      <c r="H5" s="374"/>
      <c r="I5" s="374"/>
    </row>
    <row r="6" spans="1:9" ht="12.75">
      <c r="A6" s="35"/>
      <c r="B6" s="261"/>
      <c r="C6" s="35"/>
      <c r="D6" s="35"/>
      <c r="E6" s="35"/>
      <c r="F6" s="35"/>
      <c r="G6" s="35"/>
      <c r="H6" s="5"/>
      <c r="I6" s="5"/>
    </row>
    <row r="7" spans="1:9" ht="12.75">
      <c r="A7" s="387" t="s">
        <v>43</v>
      </c>
      <c r="B7" s="408" t="s">
        <v>160</v>
      </c>
      <c r="C7" s="390" t="s">
        <v>157</v>
      </c>
      <c r="D7" s="390" t="s">
        <v>158</v>
      </c>
      <c r="E7" s="390" t="s">
        <v>159</v>
      </c>
      <c r="F7" s="390" t="s">
        <v>172</v>
      </c>
      <c r="G7" s="408" t="s">
        <v>167</v>
      </c>
      <c r="H7" s="404" t="s">
        <v>8</v>
      </c>
      <c r="I7" s="405"/>
    </row>
    <row r="8" spans="1:9" ht="51">
      <c r="A8" s="406"/>
      <c r="B8" s="409"/>
      <c r="C8" s="411"/>
      <c r="D8" s="411"/>
      <c r="E8" s="411"/>
      <c r="F8" s="411"/>
      <c r="G8" s="410"/>
      <c r="H8" s="139" t="s">
        <v>152</v>
      </c>
      <c r="I8" s="140" t="s">
        <v>151</v>
      </c>
    </row>
    <row r="9" spans="1:9" ht="12.75">
      <c r="A9" s="407"/>
      <c r="B9" s="410"/>
      <c r="C9" s="400" t="s">
        <v>156</v>
      </c>
      <c r="D9" s="401"/>
      <c r="E9" s="401"/>
      <c r="F9" s="402"/>
      <c r="G9" s="403" t="s">
        <v>155</v>
      </c>
      <c r="H9" s="403"/>
      <c r="I9" s="403"/>
    </row>
    <row r="10" spans="1:9" ht="19.5" customHeight="1">
      <c r="A10" s="30" t="s">
        <v>36</v>
      </c>
      <c r="B10" s="262">
        <v>71490</v>
      </c>
      <c r="C10" s="149">
        <f>1000*'Tab. 3.2.1 HHuSH Ausl'!B10/'Tab. 3.2.2 HHuSH Ausl'!B10</f>
        <v>1.0071338648762065</v>
      </c>
      <c r="D10" s="149">
        <f>1000*'Tab. 3.2.1 HHuSH Ausl'!C10/'Tab. 3.2.2 HHuSH Ausl'!B10</f>
        <v>6.5323821513498395</v>
      </c>
      <c r="E10" s="149">
        <f>1000*'Tab. 3.2.1 HHuSH Ausl'!F10/'Tab. 3.2.2 HHuSH Ausl'!B10</f>
        <v>2.5178346621905163</v>
      </c>
      <c r="F10" s="149">
        <f>1000*'Tab. 3.2.1 HHuSH Ausl'!I10/'Tab. 3.2.2 HHuSH Ausl'!B10</f>
        <v>4.014547489159323</v>
      </c>
      <c r="G10" s="150">
        <f>1000*'Tab. 3.2.1 HHuSH Ausl'!D10/'Tab. 3.2.1 HHuSH Ausl'!C10</f>
        <v>381.1563169164882</v>
      </c>
      <c r="H10" s="151">
        <f>1000*'Tab. 3.2.1 HHuSH Ausl'!G10/'Tab. 3.2.1 HHuSH Ausl'!C10</f>
        <v>8.565310492505354</v>
      </c>
      <c r="I10" s="151">
        <f>1000*'Tab. 3.2.1 HHuSH Ausl'!H10/'Tab. 3.2.1 HHuSH Ausl'!C10</f>
        <v>4.282655246252677</v>
      </c>
    </row>
    <row r="11" spans="1:9" ht="12.75">
      <c r="A11" s="30" t="s">
        <v>37</v>
      </c>
      <c r="B11" s="262">
        <v>35902</v>
      </c>
      <c r="C11" s="149">
        <f>1000*'Tab. 3.2.1 HHuSH Ausl'!B11/'Tab. 3.2.2 HHuSH Ausl'!B11</f>
        <v>0.5570720294134032</v>
      </c>
      <c r="D11" s="149">
        <f>1000*'Tab. 3.2.1 HHuSH Ausl'!C11/'Tab. 3.2.2 HHuSH Ausl'!B11</f>
        <v>4.428722633836555</v>
      </c>
      <c r="E11" s="149">
        <f>1000*'Tab. 3.2.1 HHuSH Ausl'!F11/'Tab. 3.2.2 HHuSH Ausl'!B11</f>
        <v>2.673945741184335</v>
      </c>
      <c r="F11" s="149">
        <f>1000*'Tab. 3.2.1 HHuSH Ausl'!I11/'Tab. 3.2.2 HHuSH Ausl'!B11</f>
        <v>1.75477689265222</v>
      </c>
      <c r="G11" s="150">
        <f>1000*'Tab. 3.2.1 HHuSH Ausl'!D11/'Tab. 3.2.1 HHuSH Ausl'!C11</f>
        <v>433.9622641509434</v>
      </c>
      <c r="H11" s="151">
        <f>1000*'Tab. 3.2.1 HHuSH Ausl'!G11/'Tab. 3.2.1 HHuSH Ausl'!C11</f>
        <v>0</v>
      </c>
      <c r="I11" s="151">
        <f>1000*'Tab. 3.2.1 HHuSH Ausl'!H11/'Tab. 3.2.1 HHuSH Ausl'!C11</f>
        <v>0</v>
      </c>
    </row>
    <row r="12" spans="1:9" ht="12.75">
      <c r="A12" s="30" t="s">
        <v>38</v>
      </c>
      <c r="B12" s="262">
        <v>28130</v>
      </c>
      <c r="C12" s="149">
        <f>1000*'Tab. 3.2.1 HHuSH Ausl'!B12/'Tab. 3.2.2 HHuSH Ausl'!B12</f>
        <v>0.4976892996800569</v>
      </c>
      <c r="D12" s="149">
        <f>1000*'Tab. 3.2.1 HHuSH Ausl'!C12/'Tab. 3.2.2 HHuSH Ausl'!B12</f>
        <v>3.3771773906861005</v>
      </c>
      <c r="E12" s="149">
        <f>1000*'Tab. 3.2.1 HHuSH Ausl'!F12/'Tab. 3.2.2 HHuSH Ausl'!B12</f>
        <v>2.915037326697476</v>
      </c>
      <c r="F12" s="149">
        <f>1000*'Tab. 3.2.1 HHuSH Ausl'!I12/'Tab. 3.2.2 HHuSH Ausl'!B12</f>
        <v>0.46214006398862423</v>
      </c>
      <c r="G12" s="150">
        <f>1000*'Tab. 3.2.1 HHuSH Ausl'!D12/'Tab. 3.2.1 HHuSH Ausl'!C12</f>
        <v>326.3157894736842</v>
      </c>
      <c r="H12" s="151">
        <f>1000*'Tab. 3.2.1 HHuSH Ausl'!G12/'Tab. 3.2.1 HHuSH Ausl'!C12</f>
        <v>10.526315789473685</v>
      </c>
      <c r="I12" s="151">
        <f>1000*'Tab. 3.2.1 HHuSH Ausl'!H12/'Tab. 3.2.1 HHuSH Ausl'!C12</f>
        <v>0</v>
      </c>
    </row>
    <row r="13" spans="1:9" ht="12.75">
      <c r="A13" s="30" t="s">
        <v>39</v>
      </c>
      <c r="B13" s="262">
        <v>31701</v>
      </c>
      <c r="C13" s="149">
        <f>1000*'Tab. 3.2.1 HHuSH Ausl'!B13/'Tab. 3.2.2 HHuSH Ausl'!B13</f>
        <v>1.040976625343049</v>
      </c>
      <c r="D13" s="149">
        <f>1000*'Tab. 3.2.1 HHuSH Ausl'!C13/'Tab. 3.2.2 HHuSH Ausl'!B13</f>
        <v>4.9525251569351125</v>
      </c>
      <c r="E13" s="149">
        <f>1000*'Tab. 3.2.1 HHuSH Ausl'!F13/'Tab. 3.2.2 HHuSH Ausl'!B13</f>
        <v>3.3437430995867636</v>
      </c>
      <c r="F13" s="149">
        <f>1000*'Tab. 3.2.1 HHuSH Ausl'!I13/'Tab. 3.2.2 HHuSH Ausl'!B13</f>
        <v>1.6087820573483487</v>
      </c>
      <c r="G13" s="150">
        <f>1000*'Tab. 3.2.1 HHuSH Ausl'!D13/'Tab. 3.2.1 HHuSH Ausl'!C13</f>
        <v>369.4267515923567</v>
      </c>
      <c r="H13" s="151">
        <f>1000*'Tab. 3.2.1 HHuSH Ausl'!G13/'Tab. 3.2.1 HHuSH Ausl'!C13</f>
        <v>0</v>
      </c>
      <c r="I13" s="151">
        <f>1000*'Tab. 3.2.1 HHuSH Ausl'!H13/'Tab. 3.2.1 HHuSH Ausl'!C13</f>
        <v>0</v>
      </c>
    </row>
    <row r="14" spans="1:9" ht="12.75">
      <c r="A14" s="30" t="s">
        <v>40</v>
      </c>
      <c r="B14" s="262">
        <v>38108</v>
      </c>
      <c r="C14" s="149">
        <f>1000*'Tab. 3.2.1 HHuSH Ausl'!B14/'Tab. 3.2.2 HHuSH Ausl'!B14</f>
        <v>0.7347538574577517</v>
      </c>
      <c r="D14" s="149">
        <f>1000*'Tab. 3.2.1 HHuSH Ausl'!C14/'Tab. 3.2.2 HHuSH Ausl'!B14</f>
        <v>5.012070956229663</v>
      </c>
      <c r="E14" s="149">
        <f>1000*'Tab. 3.2.1 HHuSH Ausl'!F14/'Tab. 3.2.2 HHuSH Ausl'!B14</f>
        <v>3.673769287288758</v>
      </c>
      <c r="F14" s="149">
        <f>1000*'Tab. 3.2.1 HHuSH Ausl'!I14/'Tab. 3.2.2 HHuSH Ausl'!B14</f>
        <v>1.3383016689409049</v>
      </c>
      <c r="G14" s="150">
        <f>1000*'Tab. 3.2.1 HHuSH Ausl'!D14/'Tab. 3.2.1 HHuSH Ausl'!C14</f>
        <v>465.9685863874345</v>
      </c>
      <c r="H14" s="151">
        <f>1000*'Tab. 3.2.1 HHuSH Ausl'!G14/'Tab. 3.2.1 HHuSH Ausl'!C14</f>
        <v>10.471204188481675</v>
      </c>
      <c r="I14" s="151">
        <f>1000*'Tab. 3.2.1 HHuSH Ausl'!H14/'Tab. 3.2.1 HHuSH Ausl'!C14</f>
        <v>10.471204188481675</v>
      </c>
    </row>
    <row r="15" spans="1:9" ht="12.75">
      <c r="A15" s="30" t="s">
        <v>41</v>
      </c>
      <c r="B15" s="262">
        <v>11557</v>
      </c>
      <c r="C15" s="149">
        <f>1000*'Tab. 3.2.1 HHuSH Ausl'!B15/'Tab. 3.2.2 HHuSH Ausl'!B15</f>
        <v>1.0383317469931643</v>
      </c>
      <c r="D15" s="149">
        <f>1000*'Tab. 3.2.1 HHuSH Ausl'!C15/'Tab. 3.2.2 HHuSH Ausl'!B15</f>
        <v>5.278186380548585</v>
      </c>
      <c r="E15" s="149">
        <f>1000*'Tab. 3.2.1 HHuSH Ausl'!F15/'Tab. 3.2.2 HHuSH Ausl'!B15</f>
        <v>2.0766634939863287</v>
      </c>
      <c r="F15" s="149">
        <f>1000*'Tab. 3.2.1 HHuSH Ausl'!I15/'Tab. 3.2.2 HHuSH Ausl'!B15</f>
        <v>3.2015228865622567</v>
      </c>
      <c r="G15" s="150">
        <f>1000*'Tab. 3.2.1 HHuSH Ausl'!D15/'Tab. 3.2.1 HHuSH Ausl'!C15</f>
        <v>540.983606557377</v>
      </c>
      <c r="H15" s="151">
        <f>1000*'Tab. 3.2.1 HHuSH Ausl'!G15/'Tab. 3.2.1 HHuSH Ausl'!C15</f>
        <v>0</v>
      </c>
      <c r="I15" s="151">
        <f>1000*'Tab. 3.2.1 HHuSH Ausl'!H15/'Tab. 3.2.1 HHuSH Ausl'!C15</f>
        <v>0</v>
      </c>
    </row>
    <row r="16" spans="1:9" ht="12.75">
      <c r="A16" s="30" t="s">
        <v>42</v>
      </c>
      <c r="B16" s="262">
        <v>23157</v>
      </c>
      <c r="C16" s="149">
        <f>1000*'Tab. 3.2.1 HHuSH Ausl'!B16/'Tab. 3.2.2 HHuSH Ausl'!B16</f>
        <v>1.0795871658677723</v>
      </c>
      <c r="D16" s="149">
        <f>1000*'Tab. 3.2.1 HHuSH Ausl'!C16/'Tab. 3.2.2 HHuSH Ausl'!B16</f>
        <v>10.320853305695902</v>
      </c>
      <c r="E16" s="149">
        <f>1000*'Tab. 3.2.1 HHuSH Ausl'!F16/'Tab. 3.2.2 HHuSH Ausl'!B16</f>
        <v>1.7705229520231462</v>
      </c>
      <c r="F16" s="149">
        <f>1000*'Tab. 3.2.1 HHuSH Ausl'!I16/'Tab. 3.2.2 HHuSH Ausl'!B16</f>
        <v>8.550330353672756</v>
      </c>
      <c r="G16" s="150">
        <f>1000*'Tab. 3.2.1 HHuSH Ausl'!D16/'Tab. 3.2.1 HHuSH Ausl'!C16</f>
        <v>334.72803347280336</v>
      </c>
      <c r="H16" s="151">
        <f>1000*'Tab. 3.2.1 HHuSH Ausl'!G16/'Tab. 3.2.1 HHuSH Ausl'!C16</f>
        <v>8.368200836820083</v>
      </c>
      <c r="I16" s="151">
        <f>1000*'Tab. 3.2.1 HHuSH Ausl'!H16/'Tab. 3.2.1 HHuSH Ausl'!C16</f>
        <v>4.184100418410042</v>
      </c>
    </row>
    <row r="17" spans="1:9" ht="12.75">
      <c r="A17" s="87" t="s">
        <v>33</v>
      </c>
      <c r="B17" s="263">
        <v>240045</v>
      </c>
      <c r="C17" s="152">
        <f>1000*'Tab. 3.2.1 HHuSH Ausl'!B17/'Tab. 3.2.2 HHuSH Ausl'!B17</f>
        <v>0.8498406548772105</v>
      </c>
      <c r="D17" s="152">
        <f>1000*'Tab. 3.2.1 HHuSH Ausl'!C17/'Tab. 3.2.2 HHuSH Ausl'!B17</f>
        <v>5.7030973359161825</v>
      </c>
      <c r="E17" s="152">
        <f>1000*'Tab. 3.2.1 HHuSH Ausl'!F17/'Tab. 3.2.2 HHuSH Ausl'!B17</f>
        <v>2.7869774417296758</v>
      </c>
      <c r="F17" s="152">
        <f>1000*'Tab. 3.2.1 HHuSH Ausl'!I17/'Tab. 3.2.2 HHuSH Ausl'!B17</f>
        <v>2.9161198941865067</v>
      </c>
      <c r="G17" s="123">
        <f>1000*'Tab. 3.2.1 HHuSH Ausl'!D17/'Tab. 3.2.1 HHuSH Ausl'!C17</f>
        <v>392.98758217677135</v>
      </c>
      <c r="H17" s="153">
        <f>1000*'Tab. 3.2.1 HHuSH Ausl'!G17/'Tab. 3.2.1 HHuSH Ausl'!C17</f>
        <v>6.574141709276844</v>
      </c>
      <c r="I17" s="153">
        <f>1000*'Tab. 3.2.1 HHuSH Ausl'!H17/'Tab. 3.2.1 HHuSH Ausl'!C17</f>
        <v>3.652300949598247</v>
      </c>
    </row>
    <row r="18" spans="1:2" ht="12.75">
      <c r="A18" s="1"/>
      <c r="B18" s="227"/>
    </row>
    <row r="19" spans="1:2" ht="12.75">
      <c r="A19" s="1"/>
      <c r="B19" s="227"/>
    </row>
    <row r="20" spans="1:9" ht="12.75">
      <c r="A20" s="374" t="s">
        <v>34</v>
      </c>
      <c r="B20" s="374"/>
      <c r="C20" s="374"/>
      <c r="D20" s="374"/>
      <c r="E20" s="374"/>
      <c r="F20" s="374"/>
      <c r="G20" s="374"/>
      <c r="H20" s="374"/>
      <c r="I20" s="374"/>
    </row>
    <row r="21" spans="1:9" ht="12.75">
      <c r="A21" s="23"/>
      <c r="B21" s="203"/>
      <c r="C21" s="23"/>
      <c r="D21" s="23"/>
      <c r="E21" s="23"/>
      <c r="F21" s="23"/>
      <c r="G21" s="23"/>
      <c r="H21" s="23"/>
      <c r="I21" s="23"/>
    </row>
    <row r="22" spans="1:9" ht="12.75" customHeight="1">
      <c r="A22" s="387" t="s">
        <v>161</v>
      </c>
      <c r="B22" s="408" t="s">
        <v>160</v>
      </c>
      <c r="C22" s="390" t="s">
        <v>157</v>
      </c>
      <c r="D22" s="390" t="s">
        <v>158</v>
      </c>
      <c r="E22" s="390" t="s">
        <v>159</v>
      </c>
      <c r="F22" s="390" t="s">
        <v>172</v>
      </c>
      <c r="G22" s="408" t="s">
        <v>167</v>
      </c>
      <c r="H22" s="404" t="s">
        <v>8</v>
      </c>
      <c r="I22" s="405"/>
    </row>
    <row r="23" spans="1:9" ht="51">
      <c r="A23" s="406"/>
      <c r="B23" s="409"/>
      <c r="C23" s="411"/>
      <c r="D23" s="411"/>
      <c r="E23" s="411"/>
      <c r="F23" s="411"/>
      <c r="G23" s="410"/>
      <c r="H23" s="139" t="s">
        <v>152</v>
      </c>
      <c r="I23" s="140" t="s">
        <v>151</v>
      </c>
    </row>
    <row r="24" spans="1:9" ht="12.75">
      <c r="A24" s="407"/>
      <c r="B24" s="410"/>
      <c r="C24" s="400" t="s">
        <v>156</v>
      </c>
      <c r="D24" s="401"/>
      <c r="E24" s="401"/>
      <c r="F24" s="402"/>
      <c r="G24" s="403" t="s">
        <v>155</v>
      </c>
      <c r="H24" s="403"/>
      <c r="I24" s="403"/>
    </row>
    <row r="25" spans="1:9" ht="20.25" customHeight="1">
      <c r="A25" s="90" t="s">
        <v>139</v>
      </c>
      <c r="B25" s="262">
        <v>6872</v>
      </c>
      <c r="C25" s="149">
        <f>1000*'Tab. 3.2.1 HHuSH Ausl'!B25/'Tab. 3.2.2 HHuSH Ausl'!B25</f>
        <v>0.5820721769499418</v>
      </c>
      <c r="D25" s="149">
        <f>1000*'Tab. 3.2.1 HHuSH Ausl'!C25/'Tab. 3.2.2 HHuSH Ausl'!B25</f>
        <v>3.637951105937136</v>
      </c>
      <c r="E25" s="149">
        <f>1000*'Tab. 3.2.1 HHuSH Ausl'!F25/'Tab. 3.2.2 HHuSH Ausl'!B25</f>
        <v>2.7648428405122236</v>
      </c>
      <c r="F25" s="149">
        <f>1000*'Tab. 3.2.1 HHuSH Ausl'!I25/'Tab. 3.2.2 HHuSH Ausl'!B25</f>
        <v>0.8731082654249127</v>
      </c>
      <c r="G25" s="150">
        <f>1000*'Tab. 3.2.1 HHuSH Ausl'!D25/'Tab. 3.2.1 HHuSH Ausl'!C25</f>
        <v>320</v>
      </c>
      <c r="H25" s="151">
        <f>1000*'Tab. 3.2.1 HHuSH Ausl'!G25/'Tab. 3.2.1 HHuSH Ausl'!C25</f>
        <v>40</v>
      </c>
      <c r="I25" s="151">
        <f>1000*'Tab. 3.2.1 HHuSH Ausl'!H25/'Tab. 3.2.1 HHuSH Ausl'!C25</f>
        <v>0</v>
      </c>
    </row>
    <row r="26" spans="1:9" ht="12.75">
      <c r="A26" s="62" t="s">
        <v>140</v>
      </c>
      <c r="B26" s="262">
        <v>20676</v>
      </c>
      <c r="C26" s="149">
        <f>1000*'Tab. 3.2.1 HHuSH Ausl'!B26/'Tab. 3.2.2 HHuSH Ausl'!B26</f>
        <v>0.628748307216096</v>
      </c>
      <c r="D26" s="149">
        <f>1000*'Tab. 3.2.1 HHuSH Ausl'!C26/'Tab. 3.2.2 HHuSH Ausl'!B26</f>
        <v>5.707100019346102</v>
      </c>
      <c r="E26" s="149">
        <f>1000*'Tab. 3.2.1 HHuSH Ausl'!F26/'Tab. 3.2.2 HHuSH Ausl'!B26</f>
        <v>2.8051847552718128</v>
      </c>
      <c r="F26" s="149">
        <f>1000*'Tab. 3.2.1 HHuSH Ausl'!I26/'Tab. 3.2.2 HHuSH Ausl'!B26</f>
        <v>2.901915264074289</v>
      </c>
      <c r="G26" s="150">
        <f>1000*'Tab. 3.2.1 HHuSH Ausl'!D26/'Tab. 3.2.1 HHuSH Ausl'!C26</f>
        <v>406.77966101694915</v>
      </c>
      <c r="H26" s="151">
        <f>1000*'Tab. 3.2.1 HHuSH Ausl'!G26/'Tab. 3.2.1 HHuSH Ausl'!C26</f>
        <v>0</v>
      </c>
      <c r="I26" s="151">
        <f>1000*'Tab. 3.2.1 HHuSH Ausl'!H26/'Tab. 3.2.1 HHuSH Ausl'!C26</f>
        <v>0</v>
      </c>
    </row>
    <row r="27" spans="1:9" ht="12.75">
      <c r="A27" s="62" t="s">
        <v>141</v>
      </c>
      <c r="B27" s="262">
        <v>14676</v>
      </c>
      <c r="C27" s="149">
        <f>1000*'Tab. 3.2.1 HHuSH Ausl'!B27/'Tab. 3.2.2 HHuSH Ausl'!B27</f>
        <v>0.7495230307985827</v>
      </c>
      <c r="D27" s="149">
        <f>1000*'Tab. 3.2.1 HHuSH Ausl'!C27/'Tab. 3.2.2 HHuSH Ausl'!B27</f>
        <v>3.3387844099209594</v>
      </c>
      <c r="E27" s="149">
        <f>1000*'Tab. 3.2.1 HHuSH Ausl'!F27/'Tab. 3.2.2 HHuSH Ausl'!B27</f>
        <v>5.178522758244753</v>
      </c>
      <c r="F27" s="149">
        <f>1000*'Tab. 3.2.1 HHuSH Ausl'!I27/'Tab. 3.2.2 HHuSH Ausl'!B27</f>
        <v>-1.839738348323794</v>
      </c>
      <c r="G27" s="150">
        <f>1000*'Tab. 3.2.1 HHuSH Ausl'!D27/'Tab. 3.2.1 HHuSH Ausl'!C27</f>
        <v>408.16326530612247</v>
      </c>
      <c r="H27" s="151">
        <f>1000*'Tab. 3.2.1 HHuSH Ausl'!G27/'Tab. 3.2.1 HHuSH Ausl'!C27</f>
        <v>20.408163265306122</v>
      </c>
      <c r="I27" s="151">
        <f>1000*'Tab. 3.2.1 HHuSH Ausl'!H27/'Tab. 3.2.1 HHuSH Ausl'!C27</f>
        <v>20.408163265306122</v>
      </c>
    </row>
    <row r="28" spans="1:9" ht="12.75">
      <c r="A28" s="62" t="s">
        <v>142</v>
      </c>
      <c r="B28" s="262">
        <v>4787</v>
      </c>
      <c r="C28" s="149">
        <f>1000*'Tab. 3.2.1 HHuSH Ausl'!B28/'Tab. 3.2.2 HHuSH Ausl'!B28</f>
        <v>0.8355964069354502</v>
      </c>
      <c r="D28" s="149">
        <f>1000*'Tab. 3.2.1 HHuSH Ausl'!C28/'Tab. 3.2.2 HHuSH Ausl'!B28</f>
        <v>6.266973052015876</v>
      </c>
      <c r="E28" s="149">
        <f>1000*'Tab. 3.2.1 HHuSH Ausl'!F28/'Tab. 3.2.2 HHuSH Ausl'!B28</f>
        <v>4.386881136411113</v>
      </c>
      <c r="F28" s="149">
        <f>1000*'Tab. 3.2.1 HHuSH Ausl'!I28/'Tab. 3.2.2 HHuSH Ausl'!B28</f>
        <v>1.8800919156047629</v>
      </c>
      <c r="G28" s="150">
        <f>1000*'Tab. 3.2.1 HHuSH Ausl'!D28/'Tab. 3.2.1 HHuSH Ausl'!C28</f>
        <v>733.3333333333334</v>
      </c>
      <c r="H28" s="151">
        <f>1000*'Tab. 3.2.1 HHuSH Ausl'!G28/'Tab. 3.2.1 HHuSH Ausl'!C28</f>
        <v>0</v>
      </c>
      <c r="I28" s="151">
        <f>1000*'Tab. 3.2.1 HHuSH Ausl'!H28/'Tab. 3.2.1 HHuSH Ausl'!C28</f>
        <v>0</v>
      </c>
    </row>
    <row r="29" spans="1:9" ht="36.75" customHeight="1">
      <c r="A29" s="92" t="s">
        <v>138</v>
      </c>
      <c r="B29" s="262">
        <f>SUM(B25:B28)</f>
        <v>47011</v>
      </c>
      <c r="C29" s="149">
        <f>1000*'Tab. 3.2.1 HHuSH Ausl'!B29/'Tab. 3.2.2 HHuSH Ausl'!B29</f>
        <v>0.6806917529939801</v>
      </c>
      <c r="D29" s="149">
        <f>1000*'Tab. 3.2.1 HHuSH Ausl'!C29/'Tab. 3.2.2 HHuSH Ausl'!B29</f>
        <v>4.722299036395738</v>
      </c>
      <c r="E29" s="149">
        <f>1000*'Tab. 3.2.1 HHuSH Ausl'!F29/'Tab. 3.2.2 HHuSH Ausl'!B29</f>
        <v>3.701261406904767</v>
      </c>
      <c r="F29" s="149">
        <f>1000*'Tab. 3.2.1 HHuSH Ausl'!I29/'Tab. 3.2.2 HHuSH Ausl'!B29</f>
        <v>1.0210376294909702</v>
      </c>
      <c r="G29" s="150">
        <f>1000*'Tab. 3.2.1 HHuSH Ausl'!D29/'Tab. 3.2.1 HHuSH Ausl'!C29</f>
        <v>441.44144144144144</v>
      </c>
      <c r="H29" s="151">
        <f>1000*'Tab. 3.2.1 HHuSH Ausl'!G29/'Tab. 3.2.1 HHuSH Ausl'!C29</f>
        <v>9.00900900900901</v>
      </c>
      <c r="I29" s="151">
        <f>1000*'Tab. 3.2.1 HHuSH Ausl'!H29/'Tab. 3.2.1 HHuSH Ausl'!C29</f>
        <v>4.504504504504505</v>
      </c>
    </row>
    <row r="30" spans="1:9" ht="21.75" customHeight="1">
      <c r="A30" s="86" t="s">
        <v>44</v>
      </c>
      <c r="B30" s="262">
        <v>4560</v>
      </c>
      <c r="C30" s="149">
        <f>1000*'Tab. 3.2.1 HHuSH Ausl'!B30/'Tab. 3.2.2 HHuSH Ausl'!B30</f>
        <v>0.8771929824561403</v>
      </c>
      <c r="D30" s="149">
        <f>1000*'Tab. 3.2.1 HHuSH Ausl'!C30/'Tab. 3.2.2 HHuSH Ausl'!B30</f>
        <v>4.166666666666667</v>
      </c>
      <c r="E30" s="149">
        <f>1000*'Tab. 3.2.1 HHuSH Ausl'!F30/'Tab. 3.2.2 HHuSH Ausl'!B30</f>
        <v>2.192982456140351</v>
      </c>
      <c r="F30" s="149">
        <f>1000*'Tab. 3.2.1 HHuSH Ausl'!I30/'Tab. 3.2.2 HHuSH Ausl'!B30</f>
        <v>1.9736842105263157</v>
      </c>
      <c r="G30" s="150">
        <f>1000*'Tab. 3.2.1 HHuSH Ausl'!D30/'Tab. 3.2.1 HHuSH Ausl'!C30</f>
        <v>473.6842105263158</v>
      </c>
      <c r="H30" s="151">
        <f>1000*'Tab. 3.2.1 HHuSH Ausl'!G30/'Tab. 3.2.1 HHuSH Ausl'!C30</f>
        <v>0</v>
      </c>
      <c r="I30" s="151">
        <f>1000*'Tab. 3.2.1 HHuSH Ausl'!H30/'Tab. 3.2.1 HHuSH Ausl'!C30</f>
        <v>0</v>
      </c>
    </row>
    <row r="31" spans="1:9" ht="12.75">
      <c r="A31" s="86" t="s">
        <v>45</v>
      </c>
      <c r="B31" s="262">
        <v>9017</v>
      </c>
      <c r="C31" s="149">
        <f>1000*'Tab. 3.2.1 HHuSH Ausl'!B31/'Tab. 3.2.2 HHuSH Ausl'!B31</f>
        <v>0.6654097815237884</v>
      </c>
      <c r="D31" s="149">
        <f>1000*'Tab. 3.2.1 HHuSH Ausl'!C31/'Tab. 3.2.2 HHuSH Ausl'!B31</f>
        <v>1.8853277143174005</v>
      </c>
      <c r="E31" s="149">
        <f>1000*'Tab. 3.2.1 HHuSH Ausl'!F31/'Tab. 3.2.2 HHuSH Ausl'!B31</f>
        <v>2.7725407563491182</v>
      </c>
      <c r="F31" s="149">
        <f>1000*'Tab. 3.2.1 HHuSH Ausl'!I31/'Tab. 3.2.2 HHuSH Ausl'!B31</f>
        <v>-0.8872130420317179</v>
      </c>
      <c r="G31" s="150">
        <f>1000*'Tab. 3.2.1 HHuSH Ausl'!D31/'Tab. 3.2.1 HHuSH Ausl'!C31</f>
        <v>294.11764705882354</v>
      </c>
      <c r="H31" s="151">
        <f>1000*'Tab. 3.2.1 HHuSH Ausl'!G31/'Tab. 3.2.1 HHuSH Ausl'!C31</f>
        <v>0</v>
      </c>
      <c r="I31" s="151">
        <f>1000*'Tab. 3.2.1 HHuSH Ausl'!H31/'Tab. 3.2.1 HHuSH Ausl'!C31</f>
        <v>0</v>
      </c>
    </row>
    <row r="32" spans="1:9" ht="12.75">
      <c r="A32" s="86" t="s">
        <v>46</v>
      </c>
      <c r="B32" s="264">
        <v>6957</v>
      </c>
      <c r="C32" s="149">
        <f>1000*'Tab. 3.2.1 HHuSH Ausl'!B32/'Tab. 3.2.2 HHuSH Ausl'!B32</f>
        <v>2.0123616501365533</v>
      </c>
      <c r="D32" s="149">
        <f>1000*'Tab. 3.2.1 HHuSH Ausl'!C32/'Tab. 3.2.2 HHuSH Ausl'!B32</f>
        <v>2.5873221216041395</v>
      </c>
      <c r="E32" s="149">
        <f>1000*'Tab. 3.2.1 HHuSH Ausl'!F32/'Tab. 3.2.2 HHuSH Ausl'!B32</f>
        <v>2.5873221216041395</v>
      </c>
      <c r="F32" s="352">
        <v>0</v>
      </c>
      <c r="G32" s="150">
        <f>1000*'Tab. 3.2.1 HHuSH Ausl'!D32/'Tab. 3.2.1 HHuSH Ausl'!C32</f>
        <v>388.8888888888889</v>
      </c>
      <c r="H32" s="151">
        <f>1000*'Tab. 3.2.1 HHuSH Ausl'!G32/'Tab. 3.2.1 HHuSH Ausl'!C32</f>
        <v>0</v>
      </c>
      <c r="I32" s="151">
        <f>1000*'Tab. 3.2.1 HHuSH Ausl'!H32/'Tab. 3.2.1 HHuSH Ausl'!C32</f>
        <v>0</v>
      </c>
    </row>
    <row r="33" spans="1:9" ht="12.75">
      <c r="A33" s="86" t="s">
        <v>47</v>
      </c>
      <c r="B33" s="262">
        <v>7837</v>
      </c>
      <c r="C33" s="149">
        <f>1000*'Tab. 3.2.1 HHuSH Ausl'!B33/'Tab. 3.2.2 HHuSH Ausl'!B33</f>
        <v>0.510399387520735</v>
      </c>
      <c r="D33" s="149">
        <f>1000*'Tab. 3.2.1 HHuSH Ausl'!C33/'Tab. 3.2.2 HHuSH Ausl'!B33</f>
        <v>2.6795967844838584</v>
      </c>
      <c r="E33" s="149">
        <f>1000*'Tab. 3.2.1 HHuSH Ausl'!F33/'Tab. 3.2.2 HHuSH Ausl'!B33</f>
        <v>3.8279954064055124</v>
      </c>
      <c r="F33" s="149">
        <f>1000*'Tab. 3.2.1 HHuSH Ausl'!I33/'Tab. 3.2.2 HHuSH Ausl'!B33</f>
        <v>-1.1483986219216538</v>
      </c>
      <c r="G33" s="150">
        <f>1000*'Tab. 3.2.1 HHuSH Ausl'!D33/'Tab. 3.2.1 HHuSH Ausl'!C33</f>
        <v>333.3333333333333</v>
      </c>
      <c r="H33" s="151">
        <f>1000*'Tab. 3.2.1 HHuSH Ausl'!G33/'Tab. 3.2.1 HHuSH Ausl'!C33</f>
        <v>47.61904761904762</v>
      </c>
      <c r="I33" s="151">
        <f>1000*'Tab. 3.2.1 HHuSH Ausl'!H33/'Tab. 3.2.1 HHuSH Ausl'!C33</f>
        <v>0</v>
      </c>
    </row>
    <row r="34" spans="1:9" ht="21" customHeight="1">
      <c r="A34" s="86" t="s">
        <v>48</v>
      </c>
      <c r="B34" s="262">
        <v>21228</v>
      </c>
      <c r="C34" s="149">
        <f>1000*'Tab. 3.2.1 HHuSH Ausl'!B34/'Tab. 3.2.2 HHuSH Ausl'!B34</f>
        <v>0.6595063124175617</v>
      </c>
      <c r="D34" s="149">
        <f>1000*'Tab. 3.2.1 HHuSH Ausl'!C34/'Tab. 3.2.2 HHuSH Ausl'!B34</f>
        <v>4.428113811946486</v>
      </c>
      <c r="E34" s="149">
        <f>1000*'Tab. 3.2.1 HHuSH Ausl'!F34/'Tab. 3.2.2 HHuSH Ausl'!B34</f>
        <v>3.438854343320143</v>
      </c>
      <c r="F34" s="149">
        <f>1000*'Tab. 3.2.1 HHuSH Ausl'!I34/'Tab. 3.2.2 HHuSH Ausl'!B34</f>
        <v>0.9892594686263426</v>
      </c>
      <c r="G34" s="150">
        <f>1000*'Tab. 3.2.1 HHuSH Ausl'!D34/'Tab. 3.2.1 HHuSH Ausl'!C34</f>
        <v>361.70212765957444</v>
      </c>
      <c r="H34" s="151">
        <f>1000*'Tab. 3.2.1 HHuSH Ausl'!G34/'Tab. 3.2.1 HHuSH Ausl'!C34</f>
        <v>21.27659574468085</v>
      </c>
      <c r="I34" s="151">
        <f>1000*'Tab. 3.2.1 HHuSH Ausl'!H34/'Tab. 3.2.1 HHuSH Ausl'!C34</f>
        <v>0</v>
      </c>
    </row>
    <row r="35" spans="1:9" ht="12.75">
      <c r="A35" s="86" t="s">
        <v>49</v>
      </c>
      <c r="B35" s="264">
        <v>3947</v>
      </c>
      <c r="C35" s="318">
        <v>0</v>
      </c>
      <c r="D35" s="149">
        <f>1000*'Tab. 3.2.1 HHuSH Ausl'!C35/'Tab. 3.2.2 HHuSH Ausl'!B35</f>
        <v>3.2936407398023815</v>
      </c>
      <c r="E35" s="149">
        <f>1000*'Tab. 3.2.1 HHuSH Ausl'!F35/'Tab. 3.2.2 HHuSH Ausl'!B35</f>
        <v>3.8003546997719786</v>
      </c>
      <c r="F35" s="149">
        <f>1000*'Tab. 3.2.1 HHuSH Ausl'!I35/'Tab. 3.2.2 HHuSH Ausl'!B35</f>
        <v>-0.5067139599695971</v>
      </c>
      <c r="G35" s="150">
        <f>1000*'Tab. 3.2.1 HHuSH Ausl'!D35/'Tab. 3.2.1 HHuSH Ausl'!C35</f>
        <v>692.3076923076923</v>
      </c>
      <c r="H35" s="151">
        <f>1000*'Tab. 3.2.1 HHuSH Ausl'!G35/'Tab. 3.2.1 HHuSH Ausl'!C35</f>
        <v>0</v>
      </c>
      <c r="I35" s="151">
        <f>1000*'Tab. 3.2.1 HHuSH Ausl'!H35/'Tab. 3.2.1 HHuSH Ausl'!C35</f>
        <v>0</v>
      </c>
    </row>
    <row r="36" spans="1:9" ht="12.75">
      <c r="A36" s="86" t="s">
        <v>50</v>
      </c>
      <c r="B36" s="262">
        <v>8631</v>
      </c>
      <c r="C36" s="149">
        <f>1000*'Tab. 3.2.1 HHuSH Ausl'!B36/'Tab. 3.2.2 HHuSH Ausl'!B36</f>
        <v>0.23172285946008575</v>
      </c>
      <c r="D36" s="149">
        <f>1000*'Tab. 3.2.1 HHuSH Ausl'!C36/'Tab. 3.2.2 HHuSH Ausl'!B36</f>
        <v>3.4758428919012863</v>
      </c>
      <c r="E36" s="149">
        <f>1000*'Tab. 3.2.1 HHuSH Ausl'!F36/'Tab. 3.2.2 HHuSH Ausl'!B36</f>
        <v>5.213764337851929</v>
      </c>
      <c r="F36" s="149">
        <f>1000*'Tab. 3.2.1 HHuSH Ausl'!I36/'Tab. 3.2.2 HHuSH Ausl'!B36</f>
        <v>-1.7379214459506431</v>
      </c>
      <c r="G36" s="150">
        <f>1000*'Tab. 3.2.1 HHuSH Ausl'!D36/'Tab. 3.2.1 HHuSH Ausl'!C36</f>
        <v>533.3333333333334</v>
      </c>
      <c r="H36" s="151">
        <f>1000*'Tab. 3.2.1 HHuSH Ausl'!G36/'Tab. 3.2.1 HHuSH Ausl'!C36</f>
        <v>0</v>
      </c>
      <c r="I36" s="151">
        <f>1000*'Tab. 3.2.1 HHuSH Ausl'!H36/'Tab. 3.2.1 HHuSH Ausl'!C36</f>
        <v>0</v>
      </c>
    </row>
    <row r="37" spans="1:9" ht="12.75">
      <c r="A37" s="86" t="s">
        <v>51</v>
      </c>
      <c r="B37" s="262">
        <v>7185</v>
      </c>
      <c r="C37" s="149">
        <f>1000*'Tab. 3.2.1 HHuSH Ausl'!B37/'Tab. 3.2.2 HHuSH Ausl'!B37</f>
        <v>0.2783576896311761</v>
      </c>
      <c r="D37" s="149">
        <f>1000*'Tab. 3.2.1 HHuSH Ausl'!C37/'Tab. 3.2.2 HHuSH Ausl'!B37</f>
        <v>3.4794711203897006</v>
      </c>
      <c r="E37" s="149">
        <f>1000*'Tab. 3.2.1 HHuSH Ausl'!F37/'Tab. 3.2.2 HHuSH Ausl'!B37</f>
        <v>8.211551844119693</v>
      </c>
      <c r="F37" s="149">
        <f>1000*'Tab. 3.2.1 HHuSH Ausl'!I37/'Tab. 3.2.2 HHuSH Ausl'!B37</f>
        <v>-4.732080723729993</v>
      </c>
      <c r="G37" s="150">
        <f>1000*'Tab. 3.2.1 HHuSH Ausl'!D37/'Tab. 3.2.1 HHuSH Ausl'!C37</f>
        <v>400</v>
      </c>
      <c r="H37" s="151">
        <f>1000*'Tab. 3.2.1 HHuSH Ausl'!G37/'Tab. 3.2.1 HHuSH Ausl'!C37</f>
        <v>0</v>
      </c>
      <c r="I37" s="151">
        <f>1000*'Tab. 3.2.1 HHuSH Ausl'!H37/'Tab. 3.2.1 HHuSH Ausl'!C37</f>
        <v>0</v>
      </c>
    </row>
    <row r="38" spans="1:9" ht="20.25" customHeight="1">
      <c r="A38" s="86" t="s">
        <v>52</v>
      </c>
      <c r="B38" s="264">
        <v>11969</v>
      </c>
      <c r="C38" s="149">
        <f>1000*'Tab. 3.2.1 HHuSH Ausl'!B38/'Tab. 3.2.2 HHuSH Ausl'!B38</f>
        <v>0.584844180800401</v>
      </c>
      <c r="D38" s="149">
        <f>1000*'Tab. 3.2.1 HHuSH Ausl'!C38/'Tab. 3.2.2 HHuSH Ausl'!B38</f>
        <v>3.2584175787450915</v>
      </c>
      <c r="E38" s="149">
        <f>1000*'Tab. 3.2.1 HHuSH Ausl'!F38/'Tab. 3.2.2 HHuSH Ausl'!B38</f>
        <v>3.926810928231264</v>
      </c>
      <c r="F38" s="149">
        <f>1000*'Tab. 3.2.1 HHuSH Ausl'!I38/'Tab. 3.2.2 HHuSH Ausl'!B38</f>
        <v>-0.6683933494861726</v>
      </c>
      <c r="G38" s="150">
        <f>1000*'Tab. 3.2.1 HHuSH Ausl'!D38/'Tab. 3.2.1 HHuSH Ausl'!C38</f>
        <v>307.6923076923077</v>
      </c>
      <c r="H38" s="151">
        <f>1000*'Tab. 3.2.1 HHuSH Ausl'!G38/'Tab. 3.2.1 HHuSH Ausl'!C38</f>
        <v>0</v>
      </c>
      <c r="I38" s="151">
        <f>1000*'Tab. 3.2.1 HHuSH Ausl'!H38/'Tab. 3.2.1 HHuSH Ausl'!C38</f>
        <v>0</v>
      </c>
    </row>
    <row r="39" spans="1:9" ht="12.75">
      <c r="A39" s="86" t="s">
        <v>53</v>
      </c>
      <c r="B39" s="262">
        <v>6250</v>
      </c>
      <c r="C39" s="149">
        <f>1000*'Tab. 3.2.1 HHuSH Ausl'!B39/'Tab. 3.2.2 HHuSH Ausl'!B39</f>
        <v>0.16</v>
      </c>
      <c r="D39" s="149">
        <f>1000*'Tab. 3.2.1 HHuSH Ausl'!C39/'Tab. 3.2.2 HHuSH Ausl'!B39</f>
        <v>3.2</v>
      </c>
      <c r="E39" s="149">
        <f>1000*'Tab. 3.2.1 HHuSH Ausl'!F39/'Tab. 3.2.2 HHuSH Ausl'!B39</f>
        <v>2.4</v>
      </c>
      <c r="F39" s="149">
        <f>1000*'Tab. 3.2.1 HHuSH Ausl'!I39/'Tab. 3.2.2 HHuSH Ausl'!B39</f>
        <v>0.8</v>
      </c>
      <c r="G39" s="150">
        <f>1000*'Tab. 3.2.1 HHuSH Ausl'!D39/'Tab. 3.2.1 HHuSH Ausl'!C39</f>
        <v>450</v>
      </c>
      <c r="H39" s="151">
        <f>1000*'Tab. 3.2.1 HHuSH Ausl'!G39/'Tab. 3.2.1 HHuSH Ausl'!C39</f>
        <v>0</v>
      </c>
      <c r="I39" s="151">
        <f>1000*'Tab. 3.2.1 HHuSH Ausl'!H39/'Tab. 3.2.1 HHuSH Ausl'!C39</f>
        <v>0</v>
      </c>
    </row>
    <row r="40" spans="1:9" ht="12.75">
      <c r="A40" s="86" t="s">
        <v>54</v>
      </c>
      <c r="B40" s="262">
        <v>9895</v>
      </c>
      <c r="C40" s="149">
        <f>1000*'Tab. 3.2.1 HHuSH Ausl'!B40/'Tab. 3.2.2 HHuSH Ausl'!B40</f>
        <v>0.8084891359272359</v>
      </c>
      <c r="D40" s="149">
        <f>1000*'Tab. 3.2.1 HHuSH Ausl'!C40/'Tab. 3.2.2 HHuSH Ausl'!B40</f>
        <v>4.143506821627084</v>
      </c>
      <c r="E40" s="149">
        <f>1000*'Tab. 3.2.1 HHuSH Ausl'!F40/'Tab. 3.2.2 HHuSH Ausl'!B40</f>
        <v>3.638201111672562</v>
      </c>
      <c r="F40" s="149">
        <f>1000*'Tab. 3.2.1 HHuSH Ausl'!I40/'Tab. 3.2.2 HHuSH Ausl'!B40</f>
        <v>0.5053057099545225</v>
      </c>
      <c r="G40" s="150">
        <f>1000*'Tab. 3.2.1 HHuSH Ausl'!D40/'Tab. 3.2.1 HHuSH Ausl'!C40</f>
        <v>292.6829268292683</v>
      </c>
      <c r="H40" s="151">
        <f>1000*'Tab. 3.2.1 HHuSH Ausl'!G40/'Tab. 3.2.1 HHuSH Ausl'!C40</f>
        <v>24.390243902439025</v>
      </c>
      <c r="I40" s="151">
        <f>1000*'Tab. 3.2.1 HHuSH Ausl'!H40/'Tab. 3.2.1 HHuSH Ausl'!C40</f>
        <v>24.390243902439025</v>
      </c>
    </row>
    <row r="41" spans="1:9" ht="24.75" customHeight="1">
      <c r="A41" s="86" t="s">
        <v>55</v>
      </c>
      <c r="B41" s="264">
        <f>SUM(B30:B40)</f>
        <v>97476</v>
      </c>
      <c r="C41" s="149">
        <f>1000*'Tab. 3.2.1 HHuSH Ausl'!B41/'Tab. 3.2.2 HHuSH Ausl'!B41</f>
        <v>0.6360540030366449</v>
      </c>
      <c r="D41" s="149">
        <f>1000*'Tab. 3.2.1 HHuSH Ausl'!C41/'Tab. 3.2.2 HHuSH Ausl'!B41</f>
        <v>3.4572612745701505</v>
      </c>
      <c r="E41" s="149">
        <f>1000*'Tab. 3.2.1 HHuSH Ausl'!F41/'Tab. 3.2.2 HHuSH Ausl'!B41</f>
        <v>3.8265829537527187</v>
      </c>
      <c r="F41" s="149">
        <f>1000*'Tab. 3.2.1 HHuSH Ausl'!I41/'Tab. 3.2.2 HHuSH Ausl'!B41</f>
        <v>-0.36932167918256803</v>
      </c>
      <c r="G41" s="150">
        <f>1000*'Tab. 3.2.1 HHuSH Ausl'!D41/'Tab. 3.2.1 HHuSH Ausl'!C41</f>
        <v>385.7566765578635</v>
      </c>
      <c r="H41" s="151">
        <f>1000*'Tab. 3.2.1 HHuSH Ausl'!G41/'Tab. 3.2.1 HHuSH Ausl'!C41</f>
        <v>11.869436201780415</v>
      </c>
      <c r="I41" s="151">
        <f>1000*'Tab. 3.2.1 HHuSH Ausl'!H41/'Tab. 3.2.1 HHuSH Ausl'!C41</f>
        <v>2.9673590504451037</v>
      </c>
    </row>
    <row r="42" spans="1:10" ht="25.5" customHeight="1">
      <c r="A42" s="87" t="s">
        <v>33</v>
      </c>
      <c r="B42" s="265">
        <f>SUM(B41,B29)</f>
        <v>144487</v>
      </c>
      <c r="C42" s="152">
        <f>1000*'Tab. 3.2.1 HHuSH Ausl'!B42/'Tab. 3.2.2 HHuSH Ausl'!B42</f>
        <v>0.6505775606109893</v>
      </c>
      <c r="D42" s="152">
        <f>1000*'Tab. 3.2.1 HHuSH Ausl'!C42/'Tab. 3.2.2 HHuSH Ausl'!B42</f>
        <v>3.8688601742717337</v>
      </c>
      <c r="E42" s="152">
        <f>1000*'Tab. 3.2.1 HHuSH Ausl'!F42/'Tab. 3.2.2 HHuSH Ausl'!B42</f>
        <v>3.78580771972565</v>
      </c>
      <c r="F42" s="152">
        <f>1000*'Tab. 3.2.1 HHuSH Ausl'!I42/'Tab. 3.2.2 HHuSH Ausl'!B42</f>
        <v>0.08305245454608373</v>
      </c>
      <c r="G42" s="123">
        <f>1000*'Tab. 3.2.1 HHuSH Ausl'!D42/'Tab. 3.2.1 HHuSH Ausl'!C42</f>
        <v>407.871198568873</v>
      </c>
      <c r="H42" s="153">
        <f>1000*'Tab. 3.2.1 HHuSH Ausl'!G42/'Tab. 3.2.1 HHuSH Ausl'!C42</f>
        <v>10.73345259391771</v>
      </c>
      <c r="I42" s="153">
        <f>1000*'Tab. 3.2.1 HHuSH Ausl'!H42/'Tab. 3.2.1 HHuSH Ausl'!C42</f>
        <v>3.5778175313059033</v>
      </c>
      <c r="J42" s="154"/>
    </row>
    <row r="43" spans="1:7" ht="12.75">
      <c r="A43" s="88"/>
      <c r="B43" s="266"/>
      <c r="C43" s="88"/>
      <c r="D43" s="88"/>
      <c r="E43" s="88"/>
      <c r="F43" s="88"/>
      <c r="G43" s="129"/>
    </row>
  </sheetData>
  <sheetProtection/>
  <mergeCells count="22">
    <mergeCell ref="A5:I5"/>
    <mergeCell ref="A7:A9"/>
    <mergeCell ref="B7:B9"/>
    <mergeCell ref="C7:C8"/>
    <mergeCell ref="D7:D8"/>
    <mergeCell ref="E7:E8"/>
    <mergeCell ref="D22:D23"/>
    <mergeCell ref="E22:E23"/>
    <mergeCell ref="F22:F23"/>
    <mergeCell ref="F7:F8"/>
    <mergeCell ref="G7:G8"/>
    <mergeCell ref="G22:G23"/>
    <mergeCell ref="H22:I22"/>
    <mergeCell ref="H7:I7"/>
    <mergeCell ref="C9:F9"/>
    <mergeCell ref="C24:F24"/>
    <mergeCell ref="G24:I24"/>
    <mergeCell ref="G9:I9"/>
    <mergeCell ref="A20:I20"/>
    <mergeCell ref="A22:A24"/>
    <mergeCell ref="B22:B24"/>
    <mergeCell ref="C22:C2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L1" sqref="L1"/>
    </sheetView>
  </sheetViews>
  <sheetFormatPr defaultColWidth="11.421875" defaultRowHeight="12.75"/>
  <cols>
    <col min="1" max="1" width="12.7109375" style="0" customWidth="1"/>
    <col min="2" max="2" width="8.28125" style="0" customWidth="1"/>
    <col min="3" max="3" width="7.7109375" style="0" customWidth="1"/>
    <col min="4" max="6" width="8.28125" style="0" customWidth="1"/>
    <col min="7" max="7" width="7.7109375" style="0" customWidth="1"/>
    <col min="8" max="8" width="8.7109375" style="0" customWidth="1"/>
    <col min="9" max="9" width="7.7109375" style="0" customWidth="1"/>
    <col min="10" max="10" width="10.00390625" style="0" customWidth="1"/>
    <col min="11" max="11" width="13.8515625" style="0" customWidth="1"/>
  </cols>
  <sheetData>
    <row r="1" ht="12.75">
      <c r="A1" s="1" t="s">
        <v>199</v>
      </c>
    </row>
    <row r="3" spans="1:9" ht="12.75">
      <c r="A3" s="374" t="s">
        <v>26</v>
      </c>
      <c r="B3" s="374"/>
      <c r="C3" s="374"/>
      <c r="D3" s="374"/>
      <c r="E3" s="374"/>
      <c r="F3" s="374"/>
      <c r="G3" s="374"/>
      <c r="H3" s="374"/>
      <c r="I3" s="374"/>
    </row>
    <row r="4" spans="1:6" ht="12.75">
      <c r="A4" s="23"/>
      <c r="B4" s="23"/>
      <c r="C4" s="23"/>
      <c r="D4" s="23"/>
      <c r="E4" s="23"/>
      <c r="F4" s="23"/>
    </row>
    <row r="5" spans="1:10" ht="12.75">
      <c r="A5" s="45" t="s">
        <v>56</v>
      </c>
      <c r="B5" s="13"/>
      <c r="C5" s="42"/>
      <c r="D5" s="13"/>
      <c r="E5" s="31"/>
      <c r="F5" s="13"/>
      <c r="G5" s="42"/>
      <c r="H5" s="31"/>
      <c r="I5" s="31"/>
      <c r="J5" s="4"/>
    </row>
    <row r="6" spans="1:10" ht="12.75">
      <c r="A6" s="2" t="s">
        <v>57</v>
      </c>
      <c r="B6" s="412" t="s">
        <v>33</v>
      </c>
      <c r="C6" s="413"/>
      <c r="D6" s="384" t="s">
        <v>61</v>
      </c>
      <c r="E6" s="386"/>
      <c r="F6" s="384" t="s">
        <v>62</v>
      </c>
      <c r="G6" s="386"/>
      <c r="H6" s="385" t="s">
        <v>63</v>
      </c>
      <c r="I6" s="385"/>
      <c r="J6" s="4"/>
    </row>
    <row r="7" spans="1:10" ht="12.75">
      <c r="A7" s="12" t="s">
        <v>58</v>
      </c>
      <c r="B7" s="7" t="s">
        <v>59</v>
      </c>
      <c r="C7" s="10" t="s">
        <v>60</v>
      </c>
      <c r="D7" s="7" t="s">
        <v>59</v>
      </c>
      <c r="E7" s="16" t="s">
        <v>60</v>
      </c>
      <c r="F7" s="7" t="s">
        <v>59</v>
      </c>
      <c r="G7" s="63" t="s">
        <v>60</v>
      </c>
      <c r="H7" s="7" t="s">
        <v>59</v>
      </c>
      <c r="I7" s="63" t="s">
        <v>60</v>
      </c>
      <c r="J7" s="4"/>
    </row>
    <row r="8" spans="1:9" ht="12.75">
      <c r="A8" s="44" t="s">
        <v>64</v>
      </c>
      <c r="B8" s="285">
        <f aca="true" t="shared" si="0" ref="B8:C14">SUM(D8+F8+H8)</f>
        <v>442</v>
      </c>
      <c r="C8" s="285">
        <f t="shared" si="0"/>
        <v>926</v>
      </c>
      <c r="D8" s="296">
        <v>434</v>
      </c>
      <c r="E8" s="279">
        <v>914</v>
      </c>
      <c r="F8" s="353">
        <v>0</v>
      </c>
      <c r="G8" s="353">
        <v>0</v>
      </c>
      <c r="H8" s="298">
        <v>8</v>
      </c>
      <c r="I8" s="279">
        <v>12</v>
      </c>
    </row>
    <row r="9" spans="1:9" ht="12.75">
      <c r="A9" s="44" t="s">
        <v>65</v>
      </c>
      <c r="B9" s="285">
        <f t="shared" si="0"/>
        <v>3191</v>
      </c>
      <c r="C9" s="285">
        <f t="shared" si="0"/>
        <v>3709</v>
      </c>
      <c r="D9" s="296">
        <v>3055</v>
      </c>
      <c r="E9" s="279">
        <v>3440</v>
      </c>
      <c r="F9" s="297">
        <v>1</v>
      </c>
      <c r="G9" s="279">
        <v>2</v>
      </c>
      <c r="H9" s="298">
        <v>135</v>
      </c>
      <c r="I9" s="279">
        <v>267</v>
      </c>
    </row>
    <row r="10" spans="1:9" ht="12.75">
      <c r="A10" s="44" t="s">
        <v>66</v>
      </c>
      <c r="B10" s="285">
        <f t="shared" si="0"/>
        <v>2233</v>
      </c>
      <c r="C10" s="285">
        <f t="shared" si="0"/>
        <v>1649</v>
      </c>
      <c r="D10" s="296">
        <v>1687</v>
      </c>
      <c r="E10" s="279">
        <v>1123</v>
      </c>
      <c r="F10" s="297">
        <v>8</v>
      </c>
      <c r="G10" s="279">
        <v>15</v>
      </c>
      <c r="H10" s="298">
        <v>538</v>
      </c>
      <c r="I10" s="279">
        <v>511</v>
      </c>
    </row>
    <row r="11" spans="1:9" ht="12.75">
      <c r="A11" s="44" t="s">
        <v>67</v>
      </c>
      <c r="B11" s="285">
        <f t="shared" si="0"/>
        <v>953</v>
      </c>
      <c r="C11" s="285">
        <f t="shared" si="0"/>
        <v>782</v>
      </c>
      <c r="D11" s="296">
        <v>381</v>
      </c>
      <c r="E11" s="279">
        <v>256</v>
      </c>
      <c r="F11" s="297">
        <v>10</v>
      </c>
      <c r="G11" s="279">
        <v>25</v>
      </c>
      <c r="H11" s="298">
        <v>562</v>
      </c>
      <c r="I11" s="279">
        <v>501</v>
      </c>
    </row>
    <row r="12" spans="1:9" s="32" customFormat="1" ht="12.75">
      <c r="A12" s="85" t="s">
        <v>68</v>
      </c>
      <c r="B12" s="285">
        <f t="shared" si="0"/>
        <v>452</v>
      </c>
      <c r="C12" s="285">
        <f t="shared" si="0"/>
        <v>293</v>
      </c>
      <c r="D12" s="296">
        <v>116</v>
      </c>
      <c r="E12" s="283">
        <v>67</v>
      </c>
      <c r="F12" s="297">
        <v>35</v>
      </c>
      <c r="G12" s="283">
        <v>16</v>
      </c>
      <c r="H12" s="298">
        <v>301</v>
      </c>
      <c r="I12" s="283">
        <v>210</v>
      </c>
    </row>
    <row r="13" spans="1:9" s="32" customFormat="1" ht="12.75">
      <c r="A13" s="85" t="s">
        <v>69</v>
      </c>
      <c r="B13" s="285">
        <f t="shared" si="0"/>
        <v>181</v>
      </c>
      <c r="C13" s="285">
        <f t="shared" si="0"/>
        <v>93</v>
      </c>
      <c r="D13" s="296">
        <v>14</v>
      </c>
      <c r="E13" s="283">
        <v>13</v>
      </c>
      <c r="F13" s="297">
        <v>51</v>
      </c>
      <c r="G13" s="283">
        <v>11</v>
      </c>
      <c r="H13" s="298">
        <v>116</v>
      </c>
      <c r="I13" s="283">
        <v>69</v>
      </c>
    </row>
    <row r="14" spans="1:9" ht="12.75">
      <c r="A14" s="61" t="s">
        <v>33</v>
      </c>
      <c r="B14" s="172">
        <f t="shared" si="0"/>
        <v>7452</v>
      </c>
      <c r="C14" s="172">
        <f aca="true" t="shared" si="1" ref="C14:I14">SUM(C8:C13)</f>
        <v>7452</v>
      </c>
      <c r="D14" s="286">
        <f t="shared" si="1"/>
        <v>5687</v>
      </c>
      <c r="E14" s="286">
        <f t="shared" si="1"/>
        <v>5813</v>
      </c>
      <c r="F14" s="286">
        <f t="shared" si="1"/>
        <v>105</v>
      </c>
      <c r="G14" s="286">
        <f t="shared" si="1"/>
        <v>69</v>
      </c>
      <c r="H14" s="286">
        <f t="shared" si="1"/>
        <v>1660</v>
      </c>
      <c r="I14" s="286">
        <f t="shared" si="1"/>
        <v>1570</v>
      </c>
    </row>
    <row r="15" spans="2:4" ht="12.75">
      <c r="B15" s="60"/>
      <c r="C15" s="4"/>
      <c r="D15" s="4"/>
    </row>
    <row r="16" spans="2:3" ht="12.75">
      <c r="B16" s="4"/>
      <c r="C16" s="4"/>
    </row>
    <row r="17" spans="1:9" ht="12.75">
      <c r="A17" s="374" t="s">
        <v>34</v>
      </c>
      <c r="B17" s="374"/>
      <c r="C17" s="374"/>
      <c r="D17" s="374"/>
      <c r="E17" s="374"/>
      <c r="F17" s="374"/>
      <c r="G17" s="374"/>
      <c r="H17" s="374"/>
      <c r="I17" s="374"/>
    </row>
    <row r="18" spans="1:6" ht="12.75">
      <c r="A18" s="23"/>
      <c r="B18" s="23"/>
      <c r="C18" s="23"/>
      <c r="D18" s="23"/>
      <c r="E18" s="23"/>
      <c r="F18" s="23"/>
    </row>
    <row r="19" spans="1:10" ht="12.75">
      <c r="A19" s="45" t="s">
        <v>56</v>
      </c>
      <c r="B19" s="13"/>
      <c r="C19" s="42"/>
      <c r="D19" s="13"/>
      <c r="E19" s="31"/>
      <c r="F19" s="13"/>
      <c r="G19" s="42"/>
      <c r="H19" s="31"/>
      <c r="I19" s="31"/>
      <c r="J19" s="4"/>
    </row>
    <row r="20" spans="1:10" ht="12.75">
      <c r="A20" s="2" t="s">
        <v>57</v>
      </c>
      <c r="B20" s="412" t="s">
        <v>33</v>
      </c>
      <c r="C20" s="413"/>
      <c r="D20" s="384" t="s">
        <v>61</v>
      </c>
      <c r="E20" s="386"/>
      <c r="F20" s="384" t="s">
        <v>62</v>
      </c>
      <c r="G20" s="386"/>
      <c r="H20" s="385" t="s">
        <v>63</v>
      </c>
      <c r="I20" s="385"/>
      <c r="J20" s="4"/>
    </row>
    <row r="21" spans="1:10" ht="12.75">
      <c r="A21" s="12" t="s">
        <v>58</v>
      </c>
      <c r="B21" s="7" t="s">
        <v>59</v>
      </c>
      <c r="C21" s="10" t="s">
        <v>60</v>
      </c>
      <c r="D21" s="7" t="s">
        <v>59</v>
      </c>
      <c r="E21" s="16" t="s">
        <v>60</v>
      </c>
      <c r="F21" s="7" t="s">
        <v>59</v>
      </c>
      <c r="G21" s="63" t="s">
        <v>60</v>
      </c>
      <c r="H21" s="7" t="s">
        <v>59</v>
      </c>
      <c r="I21" s="63" t="s">
        <v>60</v>
      </c>
      <c r="J21" s="4"/>
    </row>
    <row r="22" spans="1:9" ht="12.75">
      <c r="A22" s="44" t="s">
        <v>64</v>
      </c>
      <c r="B22" s="295">
        <f>SUM(D22+F22+H22)</f>
        <v>811</v>
      </c>
      <c r="C22" s="295">
        <f>SUM(E22+G22+I22)</f>
        <v>1876</v>
      </c>
      <c r="D22" s="291">
        <v>809</v>
      </c>
      <c r="E22" s="288">
        <v>1855</v>
      </c>
      <c r="F22" s="353">
        <v>0</v>
      </c>
      <c r="G22" s="353">
        <v>0</v>
      </c>
      <c r="H22" s="293">
        <v>2</v>
      </c>
      <c r="I22" s="288">
        <v>21</v>
      </c>
    </row>
    <row r="23" spans="1:9" ht="12.75">
      <c r="A23" s="44" t="s">
        <v>65</v>
      </c>
      <c r="B23" s="295">
        <f aca="true" t="shared" si="2" ref="B23:C27">SUM(D23+F23+H23)</f>
        <v>6376</v>
      </c>
      <c r="C23" s="295">
        <f t="shared" si="2"/>
        <v>7408</v>
      </c>
      <c r="D23" s="291">
        <v>6052</v>
      </c>
      <c r="E23" s="288">
        <v>6763</v>
      </c>
      <c r="F23" s="289">
        <v>1</v>
      </c>
      <c r="G23" s="288">
        <v>15</v>
      </c>
      <c r="H23" s="293">
        <v>323</v>
      </c>
      <c r="I23" s="288">
        <v>630</v>
      </c>
    </row>
    <row r="24" spans="1:9" ht="12.75">
      <c r="A24" s="44" t="s">
        <v>66</v>
      </c>
      <c r="B24" s="295">
        <f t="shared" si="2"/>
        <v>4732</v>
      </c>
      <c r="C24" s="295">
        <f t="shared" si="2"/>
        <v>3816</v>
      </c>
      <c r="D24" s="291">
        <v>3252</v>
      </c>
      <c r="E24" s="288">
        <v>2182</v>
      </c>
      <c r="F24" s="289">
        <v>19</v>
      </c>
      <c r="G24" s="288">
        <v>35</v>
      </c>
      <c r="H24" s="293">
        <v>1461</v>
      </c>
      <c r="I24" s="288">
        <v>1599</v>
      </c>
    </row>
    <row r="25" spans="1:9" ht="12.75">
      <c r="A25" s="44" t="s">
        <v>67</v>
      </c>
      <c r="B25" s="295">
        <f t="shared" si="2"/>
        <v>2818</v>
      </c>
      <c r="C25" s="295">
        <f t="shared" si="2"/>
        <v>2398</v>
      </c>
      <c r="D25" s="291">
        <v>898</v>
      </c>
      <c r="E25" s="288">
        <v>562</v>
      </c>
      <c r="F25" s="289">
        <v>66</v>
      </c>
      <c r="G25" s="288">
        <v>88</v>
      </c>
      <c r="H25" s="293">
        <v>1854</v>
      </c>
      <c r="I25" s="288">
        <v>1748</v>
      </c>
    </row>
    <row r="26" spans="1:9" ht="12.75">
      <c r="A26" s="44" t="s">
        <v>68</v>
      </c>
      <c r="B26" s="295">
        <f t="shared" si="2"/>
        <v>1259</v>
      </c>
      <c r="C26" s="295">
        <f t="shared" si="2"/>
        <v>750</v>
      </c>
      <c r="D26" s="291">
        <v>190</v>
      </c>
      <c r="E26" s="288">
        <v>106</v>
      </c>
      <c r="F26" s="289">
        <v>118</v>
      </c>
      <c r="G26" s="288">
        <v>61</v>
      </c>
      <c r="H26" s="293">
        <v>951</v>
      </c>
      <c r="I26" s="288">
        <v>583</v>
      </c>
    </row>
    <row r="27" spans="1:9" ht="12.75">
      <c r="A27" s="44" t="s">
        <v>69</v>
      </c>
      <c r="B27" s="295">
        <f t="shared" si="2"/>
        <v>460</v>
      </c>
      <c r="C27" s="295">
        <f t="shared" si="2"/>
        <v>208</v>
      </c>
      <c r="D27" s="292">
        <v>38</v>
      </c>
      <c r="E27" s="288">
        <v>28</v>
      </c>
      <c r="F27" s="290">
        <v>152</v>
      </c>
      <c r="G27" s="288">
        <v>35</v>
      </c>
      <c r="H27" s="294">
        <v>270</v>
      </c>
      <c r="I27" s="288">
        <v>145</v>
      </c>
    </row>
    <row r="28" spans="1:9" ht="12.75">
      <c r="A28" s="61" t="s">
        <v>33</v>
      </c>
      <c r="B28" s="286">
        <f>SUM(B22:B27)</f>
        <v>16456</v>
      </c>
      <c r="C28" s="286">
        <f aca="true" t="shared" si="3" ref="C28:I28">SUM(C22:C27)</f>
        <v>16456</v>
      </c>
      <c r="D28" s="286">
        <f t="shared" si="3"/>
        <v>11239</v>
      </c>
      <c r="E28" s="286">
        <f t="shared" si="3"/>
        <v>11496</v>
      </c>
      <c r="F28" s="286">
        <f>SUM(F23:F27)</f>
        <v>356</v>
      </c>
      <c r="G28" s="286">
        <f t="shared" si="3"/>
        <v>234</v>
      </c>
      <c r="H28" s="286">
        <f t="shared" si="3"/>
        <v>4861</v>
      </c>
      <c r="I28" s="286">
        <f t="shared" si="3"/>
        <v>4726</v>
      </c>
    </row>
    <row r="29" spans="1:3" ht="12.75">
      <c r="A29" s="43"/>
      <c r="B29" s="3"/>
      <c r="C29" s="60"/>
    </row>
  </sheetData>
  <sheetProtection/>
  <mergeCells count="10">
    <mergeCell ref="B20:C20"/>
    <mergeCell ref="D20:E20"/>
    <mergeCell ref="F20:G20"/>
    <mergeCell ref="H20:I20"/>
    <mergeCell ref="A3:I3"/>
    <mergeCell ref="A17:I17"/>
    <mergeCell ref="B6:C6"/>
    <mergeCell ref="D6:E6"/>
    <mergeCell ref="F6:G6"/>
    <mergeCell ref="H6:I6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Jähne, Regina</cp:lastModifiedBy>
  <cp:lastPrinted>2012-02-02T07:04:25Z</cp:lastPrinted>
  <dcterms:created xsi:type="dcterms:W3CDTF">2005-12-14T09:12:09Z</dcterms:created>
  <dcterms:modified xsi:type="dcterms:W3CDTF">2012-11-07T14:28:15Z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