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5" yWindow="-15" windowWidth="19290" windowHeight="10890" tabRatio="640"/>
  </bookViews>
  <sheets>
    <sheet name="V0_1" sheetId="11" r:id="rId1"/>
    <sheet name="V0_2" sheetId="2" r:id="rId2"/>
    <sheet name="V0_3" sheetId="45" r:id="rId3"/>
    <sheet name="Land_1" sheetId="44" r:id="rId4"/>
  </sheets>
  <definedNames>
    <definedName name="_xlnm.Print_Titles" localSheetId="3">Land_1!$1:$7</definedName>
  </definedNames>
  <calcPr calcId="145621"/>
</workbook>
</file>

<file path=xl/calcChain.xml><?xml version="1.0" encoding="utf-8"?>
<calcChain xmlns="http://schemas.openxmlformats.org/spreadsheetml/2006/main">
  <c r="E115" i="44" l="1"/>
  <c r="D115" i="44"/>
  <c r="C115" i="44"/>
  <c r="E109" i="44"/>
  <c r="D109" i="44"/>
  <c r="C109" i="44"/>
  <c r="E103" i="44"/>
  <c r="D103" i="44"/>
  <c r="C103" i="44"/>
  <c r="E97" i="44"/>
  <c r="D97" i="44"/>
  <c r="C97" i="44"/>
  <c r="E91" i="44"/>
  <c r="D91" i="44"/>
  <c r="C91" i="44"/>
  <c r="E85" i="44"/>
  <c r="D85" i="44"/>
  <c r="C85" i="44"/>
  <c r="E79" i="44"/>
  <c r="D79" i="44"/>
  <c r="C79" i="44"/>
  <c r="E73" i="44"/>
  <c r="D73" i="44"/>
  <c r="C73" i="44"/>
  <c r="E67" i="44"/>
  <c r="D67" i="44"/>
  <c r="C67" i="44"/>
  <c r="E61" i="44"/>
  <c r="D61" i="44"/>
  <c r="C61" i="44"/>
  <c r="E55" i="44"/>
  <c r="D55" i="44"/>
  <c r="C55" i="44"/>
  <c r="E49" i="44"/>
  <c r="D49" i="44"/>
  <c r="C49" i="44"/>
  <c r="E43" i="44"/>
  <c r="D43" i="44"/>
  <c r="C43" i="44"/>
  <c r="E37" i="44"/>
  <c r="D37" i="44"/>
  <c r="C37" i="44"/>
  <c r="E31" i="44"/>
  <c r="D31" i="44"/>
  <c r="C31" i="44"/>
  <c r="E25" i="44"/>
  <c r="D25" i="44"/>
  <c r="C25" i="44"/>
  <c r="E19" i="44"/>
  <c r="D19" i="44"/>
  <c r="C19" i="44"/>
  <c r="E13" i="44"/>
  <c r="D13" i="44"/>
  <c r="C13" i="44"/>
  <c r="B116" i="44" l="1"/>
  <c r="B114" i="44"/>
  <c r="B113" i="44"/>
  <c r="B112" i="44"/>
  <c r="B111" i="44"/>
  <c r="B110" i="44"/>
  <c r="B108" i="44"/>
  <c r="B107" i="44"/>
  <c r="B106" i="44"/>
  <c r="B105" i="44"/>
  <c r="B104" i="44"/>
  <c r="B102" i="44"/>
  <c r="B101" i="44"/>
  <c r="B100" i="44"/>
  <c r="B99" i="44"/>
  <c r="B98" i="44"/>
  <c r="B96" i="44"/>
  <c r="B95" i="44"/>
  <c r="B94" i="44"/>
  <c r="B93" i="44"/>
  <c r="B92" i="44"/>
  <c r="B90" i="44"/>
  <c r="B89" i="44"/>
  <c r="B88" i="44"/>
  <c r="B87" i="44"/>
  <c r="B86" i="44"/>
  <c r="B84" i="44"/>
  <c r="B83" i="44"/>
  <c r="B82" i="44"/>
  <c r="B81" i="44"/>
  <c r="B80" i="44"/>
  <c r="B78" i="44"/>
  <c r="B77" i="44"/>
  <c r="B76" i="44"/>
  <c r="B75" i="44"/>
  <c r="B74" i="44"/>
  <c r="B72" i="44"/>
  <c r="B71" i="44"/>
  <c r="B70" i="44"/>
  <c r="B69" i="44"/>
  <c r="B68" i="44"/>
  <c r="B66" i="44"/>
  <c r="B65" i="44"/>
  <c r="B64" i="44"/>
  <c r="B63" i="44"/>
  <c r="B62" i="44"/>
  <c r="B60" i="44"/>
  <c r="B59" i="44"/>
  <c r="B58" i="44"/>
  <c r="B57" i="44"/>
  <c r="B56" i="44"/>
  <c r="B54" i="44"/>
  <c r="B53" i="44"/>
  <c r="B52" i="44"/>
  <c r="B51" i="44"/>
  <c r="B50" i="44"/>
  <c r="B48" i="44"/>
  <c r="B47" i="44"/>
  <c r="B46" i="44"/>
  <c r="B45" i="44"/>
  <c r="B44" i="44"/>
  <c r="B42" i="44"/>
  <c r="B41" i="44"/>
  <c r="B40" i="44"/>
  <c r="B39" i="44"/>
  <c r="B38" i="44"/>
  <c r="B36" i="44"/>
  <c r="B35" i="44"/>
  <c r="B34" i="44"/>
  <c r="B33" i="44"/>
  <c r="B32" i="44"/>
  <c r="B30" i="44"/>
  <c r="B29" i="44"/>
  <c r="B28" i="44"/>
  <c r="B27" i="44"/>
  <c r="B26" i="44"/>
  <c r="B24" i="44"/>
  <c r="B23" i="44"/>
  <c r="B22" i="44"/>
  <c r="B21" i="44"/>
  <c r="B20" i="44"/>
  <c r="B18" i="44"/>
  <c r="B17" i="44"/>
  <c r="B16" i="44"/>
  <c r="B15" i="44"/>
  <c r="B14" i="44"/>
  <c r="B12" i="44"/>
  <c r="B11" i="44"/>
  <c r="B10" i="44"/>
  <c r="B9" i="44"/>
</calcChain>
</file>

<file path=xl/sharedStrings.xml><?xml version="1.0" encoding="utf-8"?>
<sst xmlns="http://schemas.openxmlformats.org/spreadsheetml/2006/main" count="171" uniqueCount="154">
  <si>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</si>
  <si>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</si>
  <si>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</si>
  <si>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</si>
  <si>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</si>
  <si>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</si>
  <si>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</si>
  <si>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</si>
  <si>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</si>
  <si>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</si>
  <si>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</si>
  <si>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</si>
  <si>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</si>
  <si>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</si>
  <si>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</si>
  <si>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</si>
  <si>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</si>
  <si>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</si>
  <si>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</si>
  <si>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</si>
  <si>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</si>
  <si>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</si>
  <si>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November</t>
  </si>
  <si>
    <t>Dezember</t>
  </si>
  <si>
    <t>Statistisches Amt</t>
  </si>
  <si>
    <t>für Hamburg und Schleswig-Holstein</t>
  </si>
  <si>
    <t>STATISTISCHER BERICHT</t>
  </si>
  <si>
    <t>Statistisches Amt für Hamburg und Schleswig-Holstein</t>
  </si>
  <si>
    <t>Auskunft zu dieser Veröffentlichung:</t>
  </si>
  <si>
    <t>u. dgl.</t>
  </si>
  <si>
    <t>Bevölkerung</t>
  </si>
  <si>
    <t>Unter 1</t>
  </si>
  <si>
    <t>1 - 2</t>
  </si>
  <si>
    <t>2 - 3</t>
  </si>
  <si>
    <t>3 - 4</t>
  </si>
  <si>
    <t>4 - 5</t>
  </si>
  <si>
    <t>Zusammen</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</si>
  <si>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</si>
  <si>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</si>
  <si>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</si>
  <si>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</si>
  <si>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</si>
  <si>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</si>
  <si>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</si>
  <si>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</si>
  <si>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</si>
  <si>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</si>
  <si>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</si>
  <si>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</si>
  <si>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</si>
  <si>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</si>
  <si>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</si>
  <si>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</si>
  <si>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</si>
  <si>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</si>
  <si>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</si>
  <si>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</si>
  <si>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25 - 26</t>
  </si>
  <si>
    <t>26 - 27</t>
  </si>
  <si>
    <t>27 - 28</t>
  </si>
  <si>
    <t>28 - 29</t>
  </si>
  <si>
    <t>29 - 30</t>
  </si>
  <si>
    <t>30 - 31</t>
  </si>
  <si>
    <t>31 - 32</t>
  </si>
  <si>
    <t>32 - 33</t>
  </si>
  <si>
    <t>33 - 34</t>
  </si>
  <si>
    <t>34 - 35</t>
  </si>
  <si>
    <t>35 - 36</t>
  </si>
  <si>
    <t>36 - 37</t>
  </si>
  <si>
    <t>37 - 38</t>
  </si>
  <si>
    <t>38 - 39</t>
  </si>
  <si>
    <t>39 - 40</t>
  </si>
  <si>
    <t>40 - 41</t>
  </si>
  <si>
    <t>41 - 42</t>
  </si>
  <si>
    <t>42 - 43</t>
  </si>
  <si>
    <t>43 - 44</t>
  </si>
  <si>
    <t>44 - 45</t>
  </si>
  <si>
    <t>45 - 46</t>
  </si>
  <si>
    <t>46 - 47</t>
  </si>
  <si>
    <t>47 - 48</t>
  </si>
  <si>
    <t>48 - 49</t>
  </si>
  <si>
    <t>49 - 50</t>
  </si>
  <si>
    <t>50 - 51</t>
  </si>
  <si>
    <t>51 - 52</t>
  </si>
  <si>
    <t>52 - 53</t>
  </si>
  <si>
    <t>53 - 54</t>
  </si>
  <si>
    <t>54 - 55</t>
  </si>
  <si>
    <t>55 - 56</t>
  </si>
  <si>
    <t>56 - 57</t>
  </si>
  <si>
    <t>57 - 58</t>
  </si>
  <si>
    <t>58 - 59</t>
  </si>
  <si>
    <t>59 - 60</t>
  </si>
  <si>
    <t>60 - 61</t>
  </si>
  <si>
    <t>61 - 62</t>
  </si>
  <si>
    <t>62 - 63</t>
  </si>
  <si>
    <t>63 - 64</t>
  </si>
  <si>
    <t>64 - 65</t>
  </si>
  <si>
    <t>65 - 66</t>
  </si>
  <si>
    <t>66 - 67</t>
  </si>
  <si>
    <t>67 - 68</t>
  </si>
  <si>
    <t>68 - 69</t>
  </si>
  <si>
    <t>69 - 70</t>
  </si>
  <si>
    <t>70 - 71</t>
  </si>
  <si>
    <t>71 - 72</t>
  </si>
  <si>
    <t>72 - 73</t>
  </si>
  <si>
    <t>73 - 74</t>
  </si>
  <si>
    <t>74 - 75</t>
  </si>
  <si>
    <t>75 - 76</t>
  </si>
  <si>
    <t>76 - 77</t>
  </si>
  <si>
    <t>77 - 78</t>
  </si>
  <si>
    <t>78 - 79</t>
  </si>
  <si>
    <t>79 - 80</t>
  </si>
  <si>
    <t>80 - 81</t>
  </si>
  <si>
    <t>85 - 86</t>
  </si>
  <si>
    <t>86 - 87</t>
  </si>
  <si>
    <t>87 - 88</t>
  </si>
  <si>
    <t>88 - 89</t>
  </si>
  <si>
    <t>89 - 90</t>
  </si>
  <si>
    <t>90 und älter</t>
  </si>
  <si>
    <t>u. früher</t>
  </si>
  <si>
    <t xml:space="preserve">Insgesamt </t>
  </si>
  <si>
    <t>82 - 83</t>
  </si>
  <si>
    <t>84 - 85</t>
  </si>
  <si>
    <t>81 - 82</t>
  </si>
  <si>
    <t>83 - 84</t>
  </si>
  <si>
    <t>nach Alter und Geschlecht</t>
  </si>
  <si>
    <t>Die Bevölkerung in Hamburg</t>
  </si>
  <si>
    <t>Hamburg</t>
  </si>
  <si>
    <t>Herausgeber:</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</si>
  <si>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</si>
  <si>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</si>
  <si>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</si>
  <si>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</si>
  <si>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</si>
  <si>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</si>
  <si>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</si>
  <si>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</si>
  <si>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</si>
  <si>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</si>
  <si>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insgesamt</t>
  </si>
  <si>
    <t>männlich</t>
  </si>
  <si>
    <t>weiblich</t>
  </si>
  <si>
    <t>Geburtsjahr</t>
  </si>
  <si>
    <t>Alter von…bis
unter … Jahren</t>
  </si>
  <si>
    <t xml:space="preserve"> – Personen insgesamt –</t>
  </si>
  <si>
    <t>Fortschreibung auf Basis des Zensus 2011</t>
  </si>
  <si>
    <t xml:space="preserve"> - Endgültige Ergebnisse -</t>
  </si>
  <si>
    <t>Thomas Gregor</t>
  </si>
  <si>
    <t>Telefon: 040 42831-2189</t>
  </si>
  <si>
    <t>E-Mail: thomas.gregor@statistik-nord.de</t>
  </si>
  <si>
    <t>Kennziffer: A I 3 - j 18 HH</t>
  </si>
  <si>
    <t xml:space="preserve">© Statistisches Amt für Hamburg und Schleswig-Holstein, Hamburg 2019 
Auszugsweise Vervielfältigung und Verbreitung mit Quellenangabe gestattet.        </t>
  </si>
  <si>
    <t>Herausgegeben am: 16. Juli 2019</t>
  </si>
  <si>
    <t xml:space="preserve">1. Bevölkerung nach Alter und Geburtsjahren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</si>
</sst>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numFmt numFmtId="165" formatCode="#\ ###\ ##0\ \ \ \ ;\-\ #\ ###\ ##0\ \ \ \ ;\-\ \ \ \ "/>
    <numFmt numFmtId="166" formatCode="####\ ;"/>
  </numFmts>
  <fonts count="4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color theme="1"/>
      <name val="Arial"/>
      <family val="2"/>
    </font>
    <font>
      <sz val="10"/>
      <name val="Arial"/>
      <family val="2"/>
    </font>
    <font>
      <b/>
      <sz val="9"/>
      <name val="Arial"/>
      <family val="2"/>
    </font>
    <font>
      <u/>
      <sz val="11"/>
      <color theme="10"/>
      <name val="Arial"/>
      <family val="2"/>
    </font>
    <font>
      <u/>
      <sz val="10"/>
      <color theme="10"/>
      <name val="Arial"/>
      <family val="2"/>
    </font>
    <font>
      <b/>
      <sz val="18"/>
      <color theme="1"/>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21">
    <border>
      <left/>
      <right/>
      <top/>
      <bottom/>
      <diagonal/>
    </border>
    <border>
      <left style="thin">
        <color theme="3"/>
      </left>
      <right style="thin">
        <color theme="3"/>
      </right>
      <top style="thin">
        <color theme="3"/>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theme="3"/>
      </left>
      <right/>
      <top style="thin">
        <color theme="3"/>
      </top>
      <bottom/>
      <diagonal/>
    </border>
    <border>
      <left/>
      <right/>
      <top style="thin">
        <color rgb="FF1E4B7D"/>
      </top>
      <bottom style="thin">
        <color rgb="FF1E4B7D"/>
      </bottom>
      <diagonal/>
    </border>
    <border>
      <left/>
      <right/>
      <top style="thin">
        <color rgb="FF1E4B7D"/>
      </top>
      <bottom/>
      <diagonal/>
    </border>
    <border>
      <left style="thin">
        <color rgb="FF1E4B7D"/>
      </left>
      <right style="thin">
        <color rgb="FF1E4B7D"/>
      </right>
      <top style="thin">
        <color theme="3"/>
      </top>
      <bottom style="thin">
        <color theme="3"/>
      </bottom>
      <diagonal/>
    </border>
    <border>
      <left style="thin">
        <color rgb="FF1E4B7D"/>
      </left>
      <right/>
      <top style="thin">
        <color rgb="FF1E4B7D"/>
      </top>
      <bottom/>
      <diagonal/>
    </border>
    <border>
      <left style="thin">
        <color rgb="FF1E4B7D"/>
      </left>
      <right/>
      <top/>
      <bottom style="thin">
        <color rgb="FF1E4B7D"/>
      </bottom>
      <diagonal/>
    </border>
  </borders>
  <cellStyleXfs count="54">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2" applyNumberFormat="0" applyFill="0" applyAlignment="0" applyProtection="0"/>
    <xf numFmtId="0" fontId="22" fillId="0" borderId="3" applyNumberFormat="0" applyFill="0" applyAlignment="0" applyProtection="0"/>
    <xf numFmtId="0" fontId="23" fillId="0" borderId="4"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5" applyNumberFormat="0" applyAlignment="0" applyProtection="0"/>
    <xf numFmtId="0" fontId="27" fillId="6" borderId="6" applyNumberFormat="0" applyAlignment="0" applyProtection="0"/>
    <xf numFmtId="0" fontId="28" fillId="6" borderId="5" applyNumberFormat="0" applyAlignment="0" applyProtection="0"/>
    <xf numFmtId="0" fontId="29" fillId="0" borderId="7" applyNumberFormat="0" applyFill="0" applyAlignment="0" applyProtection="0"/>
    <xf numFmtId="0" fontId="30" fillId="7" borderId="8" applyNumberFormat="0" applyAlignment="0" applyProtection="0"/>
    <xf numFmtId="0" fontId="19" fillId="8" borderId="9" applyNumberFormat="0" applyFont="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5" fillId="0" borderId="0"/>
    <xf numFmtId="0" fontId="3" fillId="0" borderId="0"/>
    <xf numFmtId="0" fontId="2" fillId="0" borderId="0"/>
    <xf numFmtId="0" fontId="37" fillId="0" borderId="0" applyNumberFormat="0" applyFill="0" applyBorder="0" applyAlignment="0" applyProtection="0"/>
  </cellStyleXfs>
  <cellXfs count="78">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alignment vertical="center"/>
    </xf>
    <xf numFmtId="0" fontId="0" fillId="0" borderId="0" xfId="0"/>
    <xf numFmtId="0" fontId="0" fillId="0" borderId="0" xfId="0" applyAlignment="1">
      <alignment horizontal="left"/>
    </xf>
    <xf numFmtId="0" fontId="9" fillId="33" borderId="18" xfId="0" applyFont="1" applyFill="1" applyBorder="1" applyAlignment="1">
      <alignment horizontal="center" vertical="center" wrapText="1"/>
    </xf>
    <xf numFmtId="0" fontId="9" fillId="33" borderId="16" xfId="0" applyFont="1" applyFill="1" applyBorder="1" applyAlignment="1">
      <alignment horizontal="center" vertical="center" wrapText="1"/>
    </xf>
    <xf numFmtId="164" fontId="9" fillId="0" borderId="0" xfId="0" applyNumberFormat="1" applyFont="1" applyAlignment="1"/>
    <xf numFmtId="0" fontId="8" fillId="0" borderId="0" xfId="0" applyFont="1"/>
    <xf numFmtId="164" fontId="8" fillId="0" borderId="0" xfId="0" applyNumberFormat="1" applyFont="1"/>
    <xf numFmtId="0" fontId="0" fillId="0" borderId="0" xfId="0" applyAlignment="1">
      <alignment wrapText="1"/>
    </xf>
    <xf numFmtId="0" fontId="0" fillId="0" borderId="0" xfId="0" applyFill="1"/>
    <xf numFmtId="0" fontId="16" fillId="0" borderId="0" xfId="0" applyFont="1" applyAlignment="1">
      <alignment horizontal="right"/>
    </xf>
    <xf numFmtId="0" fontId="8" fillId="0" borderId="0" xfId="0" applyFont="1" applyAlignment="1">
      <alignment horizontal="center" vertical="center"/>
    </xf>
    <xf numFmtId="0" fontId="0" fillId="0" borderId="0" xfId="0" applyAlignment="1"/>
    <xf numFmtId="0" fontId="8" fillId="0" borderId="0" xfId="0" applyFont="1" applyAlignment="1">
      <alignment horizontal="left"/>
    </xf>
    <xf numFmtId="0" fontId="8" fillId="0" borderId="0" xfId="0" applyFont="1" applyAlignment="1">
      <alignment horizontal="left" wrapText="1"/>
    </xf>
    <xf numFmtId="0" fontId="2" fillId="0" borderId="0" xfId="0" applyFont="1" applyAlignment="1">
      <alignment horizontal="left"/>
    </xf>
    <xf numFmtId="0" fontId="2" fillId="0" borderId="0" xfId="0" applyFont="1" applyAlignment="1">
      <alignment horizontal="left" wrapText="1"/>
    </xf>
    <xf numFmtId="0" fontId="38" fillId="0" borderId="0" xfId="53" applyFont="1" applyAlignment="1">
      <alignment horizontal="left"/>
    </xf>
    <xf numFmtId="0" fontId="0" fillId="0" borderId="0" xfId="0" applyAlignment="1"/>
    <xf numFmtId="0" fontId="12" fillId="0" borderId="0" xfId="0" applyFont="1" applyAlignment="1">
      <alignment horizontal="left"/>
    </xf>
    <xf numFmtId="0" fontId="0" fillId="0" borderId="0" xfId="0" applyFont="1" applyAlignment="1">
      <alignment vertical="center"/>
    </xf>
    <xf numFmtId="0" fontId="0" fillId="0" borderId="0" xfId="0" applyFont="1" applyAlignment="1"/>
    <xf numFmtId="0" fontId="0" fillId="0" borderId="0" xfId="0" applyFont="1"/>
    <xf numFmtId="0" fontId="0" fillId="0" borderId="0" xfId="0" applyAlignment="1">
      <alignment vertical="top" wrapText="1"/>
    </xf>
    <xf numFmtId="0" fontId="9" fillId="0" borderId="17" xfId="0" applyFont="1" applyBorder="1" applyAlignment="1">
      <alignment horizontal="center" vertical="top"/>
    </xf>
    <xf numFmtId="0" fontId="9" fillId="0" borderId="0" xfId="0" applyFont="1" applyBorder="1" applyAlignment="1">
      <alignment horizontal="left" vertical="top" indent="1"/>
    </xf>
    <xf numFmtId="0" fontId="11" fillId="0" borderId="0" xfId="0" applyFont="1" applyBorder="1" applyAlignment="1">
      <alignment horizontal="left" vertical="top" indent="1"/>
    </xf>
    <xf numFmtId="49" fontId="11" fillId="0" borderId="0" xfId="0" applyNumberFormat="1" applyFont="1" applyBorder="1" applyAlignment="1" applyProtection="1">
      <alignment horizontal="left" indent="1"/>
      <protection hidden="1"/>
    </xf>
    <xf numFmtId="0" fontId="0" fillId="0" borderId="0" xfId="0" applyBorder="1"/>
    <xf numFmtId="49" fontId="36" fillId="0" borderId="11" xfId="0" applyNumberFormat="1" applyFont="1" applyBorder="1" applyAlignment="1" applyProtection="1">
      <alignment horizontal="left" indent="1"/>
      <protection hidden="1"/>
    </xf>
    <xf numFmtId="0" fontId="9" fillId="0" borderId="12" xfId="0" applyFont="1" applyBorder="1" applyAlignment="1">
      <alignment horizontal="center" vertical="top"/>
    </xf>
    <xf numFmtId="0" fontId="9" fillId="0" borderId="13" xfId="0" applyFont="1" applyBorder="1" applyAlignment="1">
      <alignment horizontal="center"/>
    </xf>
    <xf numFmtId="0" fontId="34" fillId="0" borderId="0" xfId="0" applyFont="1" applyBorder="1" applyAlignment="1">
      <alignment horizontal="left" vertical="top" indent="1"/>
    </xf>
    <xf numFmtId="0" fontId="36" fillId="0" borderId="0" xfId="0" applyFont="1" applyBorder="1" applyAlignment="1">
      <alignment horizontal="left" vertical="top" indent="1"/>
    </xf>
    <xf numFmtId="49" fontId="36" fillId="0" borderId="0" xfId="0" applyNumberFormat="1" applyFont="1" applyBorder="1" applyAlignment="1" applyProtection="1">
      <alignment horizontal="left" indent="1"/>
      <protection hidden="1"/>
    </xf>
    <xf numFmtId="164" fontId="0" fillId="0" borderId="0" xfId="0" applyNumberFormat="1" applyFont="1"/>
    <xf numFmtId="166" fontId="9" fillId="0" borderId="13" xfId="0" applyNumberFormat="1" applyFont="1" applyBorder="1" applyAlignment="1">
      <alignment horizontal="center" vertical="top"/>
    </xf>
    <xf numFmtId="165" fontId="11" fillId="0" borderId="0" xfId="0" applyNumberFormat="1" applyFont="1" applyProtection="1">
      <protection hidden="1"/>
    </xf>
    <xf numFmtId="166" fontId="34" fillId="0" borderId="13" xfId="0" applyNumberFormat="1" applyFont="1" applyBorder="1" applyAlignment="1">
      <alignment horizontal="center" vertical="top"/>
    </xf>
    <xf numFmtId="166" fontId="36" fillId="0" borderId="13" xfId="0" applyNumberFormat="1" applyFont="1" applyBorder="1" applyAlignment="1" applyProtection="1">
      <alignment horizontal="center"/>
      <protection hidden="1"/>
    </xf>
    <xf numFmtId="166" fontId="36" fillId="0" borderId="13" xfId="0" applyNumberFormat="1" applyFont="1" applyBorder="1" applyAlignment="1" applyProtection="1">
      <alignment horizontal="center" vertical="center"/>
      <protection hidden="1"/>
    </xf>
    <xf numFmtId="166" fontId="36" fillId="0" borderId="14" xfId="0" applyNumberFormat="1" applyFont="1" applyBorder="1" applyAlignment="1" applyProtection="1">
      <alignment horizontal="center"/>
      <protection hidden="1"/>
    </xf>
    <xf numFmtId="165" fontId="36" fillId="0" borderId="11" xfId="0" applyNumberFormat="1" applyFont="1" applyBorder="1" applyProtection="1">
      <protection hidden="1"/>
    </xf>
    <xf numFmtId="0" fontId="6" fillId="0" borderId="0" xfId="0" applyFont="1" applyAlignment="1">
      <alignment horizontal="right"/>
    </xf>
    <xf numFmtId="0" fontId="7" fillId="0" borderId="0" xfId="0" applyFont="1" applyAlignment="1">
      <alignment horizontal="center" wrapText="1"/>
    </xf>
    <xf numFmtId="0" fontId="13"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16" fillId="0" borderId="0" xfId="0" applyFont="1" applyAlignment="1">
      <alignment horizontal="right"/>
    </xf>
    <xf numFmtId="0" fontId="0" fillId="0" borderId="0" xfId="0" applyAlignment="1"/>
    <xf numFmtId="0" fontId="4" fillId="0" borderId="0" xfId="0" applyFont="1" applyAlignment="1">
      <alignment horizontal="right"/>
    </xf>
    <xf numFmtId="0" fontId="0" fillId="0" borderId="0" xfId="0" applyAlignment="1">
      <alignment horizontal="right"/>
    </xf>
    <xf numFmtId="0" fontId="39" fillId="0" borderId="0" xfId="0" applyFont="1" applyAlignment="1">
      <alignment horizontal="righ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8" fillId="0" borderId="0" xfId="0" applyFont="1" applyAlignment="1">
      <alignment horizontal="left"/>
    </xf>
    <xf numFmtId="0" fontId="8"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8"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9" fillId="33" borderId="1" xfId="0" applyFont="1" applyFill="1" applyBorder="1" applyAlignment="1">
      <alignment horizontal="center" vertical="center"/>
    </xf>
    <xf numFmtId="0" fontId="9" fillId="33" borderId="15" xfId="0" applyFont="1" applyFill="1" applyBorder="1" applyAlignment="1"/>
    <xf numFmtId="0" fontId="9" fillId="33" borderId="12" xfId="0" applyFont="1" applyFill="1" applyBorder="1" applyAlignment="1">
      <alignment horizontal="center" vertical="center" wrapText="1"/>
    </xf>
    <xf numFmtId="0" fontId="9" fillId="33" borderId="14"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2"/>
    <cellStyle name="Standard 4"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F2F2F2"/>
        </patternFill>
      </fill>
    </dxf>
  </dxfs>
  <tableStyles count="0" defaultTableStyle="TableStyleMedium2" defaultPivotStyle="PivotStyleLight16"/>
  <colors>
    <mruColors>
      <color rgb="FFF2F2F2"/>
      <color rgb="FF1E4B7D"/>
      <color rgb="FFFFCC32"/>
      <color rgb="FF66CC66"/>
      <color rgb="FF666866"/>
      <color rgb="FFE10019"/>
      <color rgb="FFEBEBEB"/>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600075</xdr:colOff>
      <xdr:row>0</xdr:row>
      <xdr:rowOff>2600</xdr:rowOff>
    </xdr:from>
    <xdr:to>
      <xdr:col>6</xdr:col>
      <xdr:colOff>845362</xdr:colOff>
      <xdr:row>3</xdr:row>
      <xdr:rowOff>247649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2600"/>
          <a:ext cx="1169212" cy="826074"/>
        </a:xfrm>
        <a:prstGeom prst="rect">
          <a:avLst/>
        </a:prstGeom>
        <a:ln>
          <a:noFill/>
        </a:ln>
      </xdr:spPr>
    </xdr:pic>
    <xdr:clientData/>
  </xdr:twoCellAnchor>
  <xdr:twoCellAnchor editAs="oneCell">
    <xdr:from>
      <xdr:col>0</xdr:col>
      <xdr:colOff>47626</xdr:colOff>
      <xdr:row>30</xdr:row>
      <xdr:rowOff>114302</xdr:rowOff>
    </xdr:from>
    <xdr:to>
      <xdr:col>6</xdr:col>
      <xdr:colOff>855041</xdr:colOff>
      <xdr:row>50</xdr:row>
      <xdr:rowOff>114149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6" y="6515102"/>
          <a:ext cx="6350965" cy="32383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2743200</xdr:colOff>
      <xdr:row>23</xdr:row>
      <xdr:rowOff>85725</xdr:rowOff>
    </xdr:to>
    <xdr:sp macro="" textlink="">
      <xdr:nvSpPr>
        <xdr:cNvPr id="4" name="Textfeld 3"/>
        <xdr:cNvSpPr txBox="1"/>
      </xdr:nvSpPr>
      <xdr:spPr>
        <a:xfrm>
          <a:off x="0" y="28575"/>
          <a:ext cx="2743200" cy="3781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a:solidFill>
                <a:schemeClr val="dk1"/>
              </a:solidFill>
              <a:effectLst/>
              <a:latin typeface="Arial" panose="020B0604020202020204" pitchFamily="34" charset="0"/>
              <a:ea typeface="+mn-ea"/>
              <a:cs typeface="Arial" panose="020B0604020202020204" pitchFamily="34" charset="0"/>
            </a:rPr>
            <a:t>Hinweis:</a:t>
          </a:r>
          <a:r>
            <a:rPr lang="de-DE" sz="1200">
              <a:solidFill>
                <a:schemeClr val="dk1"/>
              </a:solidFill>
              <a:effectLst/>
              <a:latin typeface="Arial" panose="020B0604020202020204" pitchFamily="34" charset="0"/>
              <a:ea typeface="+mn-ea"/>
              <a:cs typeface="Arial" panose="020B0604020202020204" pitchFamily="34" charset="0"/>
            </a:rPr>
            <a:t> </a:t>
          </a:r>
        </a:p>
        <a:p>
          <a:endParaRPr lang="de-DE" sz="12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Bevölkerungszahlen nach dem 9. Mai 2011 werden durch Fortschreibung des festgestellten Zensusergebnisses vom  9. Mai 2011 mit den Zu- und Fortzügen (Statistik der räumlichen  Bevölkerungsbewegung), den Geburten und Sterbefällen (Statistik der natürlichen Bevölkerungsbewegung) sowie den Familienstandsänderungen und Staatsangehörigkeitswechseln ermittelt. Basis der vorliegenden Fortschreibung sind für die Bevölkerungsfortschreibung bezüglich demografischer Merkmale optimierte Ausgangsdaten aus dem Zensus 2011.</a:t>
          </a:r>
          <a:endParaRPr lang="de-DE" sz="1000">
            <a:effectLst/>
            <a:latin typeface="Arial" panose="020B0604020202020204" pitchFamily="34" charset="0"/>
            <a:cs typeface="Arial" panose="020B0604020202020204" pitchFamily="34" charset="0"/>
          </a:endParaRPr>
        </a:p>
        <a:p>
          <a:pPr eaLnBrk="1" fontAlgn="auto" latinLnBrk="0" hangingPunct="1"/>
          <a:r>
            <a:rPr lang="de-DE" sz="100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1 „Bevölkerung und Erwerbstätigkeit“, Reihe 1 „Gebiet und Bevölkerung“.</a:t>
          </a:r>
          <a:endParaRPr lang="de-DE" sz="1000">
            <a:effectLst/>
            <a:latin typeface="Arial" panose="020B0604020202020204" pitchFamily="34" charset="0"/>
            <a:cs typeface="Arial" panose="020B0604020202020204" pitchFamily="34" charset="0"/>
          </a:endParaRPr>
        </a:p>
      </xdr:txBody>
    </xdr:sp>
    <xdr:clientData/>
  </xdr:twoCellAnchor>
  <xdr:twoCellAnchor>
    <xdr:from>
      <xdr:col>0</xdr:col>
      <xdr:colOff>2800350</xdr:colOff>
      <xdr:row>0</xdr:row>
      <xdr:rowOff>9525</xdr:rowOff>
    </xdr:from>
    <xdr:to>
      <xdr:col>0</xdr:col>
      <xdr:colOff>5314950</xdr:colOff>
      <xdr:row>24</xdr:row>
      <xdr:rowOff>9525</xdr:rowOff>
    </xdr:to>
    <xdr:sp macro="" textlink="">
      <xdr:nvSpPr>
        <xdr:cNvPr id="5" name="Textfeld 4"/>
        <xdr:cNvSpPr txBox="1"/>
      </xdr:nvSpPr>
      <xdr:spPr>
        <a:xfrm>
          <a:off x="2800350" y="9525"/>
          <a:ext cx="2514600" cy="3886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200">
            <a:effectLst/>
            <a:latin typeface="Arial" panose="020B0604020202020204" pitchFamily="34" charset="0"/>
            <a:cs typeface="Arial" panose="020B0604020202020204" pitchFamily="34" charset="0"/>
          </a:endParaRPr>
        </a:p>
        <a:p>
          <a:endParaRPr lang="de-DE">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 des Bevölkerungsbestandes in der Fassung vom 20. April 2013 (BGBl. I. S. 826), zuletzt geändert durch Artikel 9 des Gesetzes vom 18. Dezember 2018 (BGBl. I S. 2645).</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3:G24"/>
  <sheetViews>
    <sheetView tabSelected="1" zoomScaleNormal="100" workbookViewId="0"/>
  </sheetViews>
  <sheetFormatPr baseColWidth="10" defaultColWidth="11.28515625" defaultRowHeight="12.75" x14ac:dyDescent="0.2"/>
  <cols>
    <col min="1" max="7" width="13.140625" customWidth="1"/>
    <col min="8" max="8" width="10.7109375" customWidth="1"/>
    <col min="9" max="74" width="12.140625" customWidth="1"/>
  </cols>
  <sheetData>
    <row r="3" spans="1:7" ht="20.25" x14ac:dyDescent="0.3">
      <c r="A3" s="53" t="s">
        <v>24</v>
      </c>
      <c r="B3" s="53"/>
      <c r="C3" s="53"/>
      <c r="D3" s="53"/>
    </row>
    <row r="4" spans="1:7" ht="20.25" x14ac:dyDescent="0.3">
      <c r="A4" s="53" t="s">
        <v>25</v>
      </c>
      <c r="B4" s="53"/>
      <c r="C4" s="53"/>
      <c r="D4" s="53"/>
    </row>
    <row r="11" spans="1:7" ht="15" x14ac:dyDescent="0.2">
      <c r="A11" s="1"/>
      <c r="F11" s="2"/>
      <c r="G11" s="3"/>
    </row>
    <row r="13" spans="1:7" x14ac:dyDescent="0.2">
      <c r="A13" s="4"/>
    </row>
    <row r="15" spans="1:7" ht="23.25" x14ac:dyDescent="0.2">
      <c r="D15" s="54" t="s">
        <v>26</v>
      </c>
      <c r="E15" s="54"/>
      <c r="F15" s="54"/>
      <c r="G15" s="54"/>
    </row>
    <row r="16" spans="1:7" ht="15" x14ac:dyDescent="0.2">
      <c r="D16" s="55" t="s">
        <v>150</v>
      </c>
      <c r="E16" s="55"/>
      <c r="F16" s="55"/>
      <c r="G16" s="55"/>
    </row>
    <row r="18" spans="1:7" ht="34.5" customHeight="1" x14ac:dyDescent="0.5">
      <c r="A18" s="56" t="s">
        <v>126</v>
      </c>
      <c r="B18" s="57"/>
      <c r="C18" s="57"/>
      <c r="D18" s="57"/>
      <c r="E18" s="57"/>
      <c r="F18" s="57"/>
      <c r="G18" s="57"/>
    </row>
    <row r="19" spans="1:7" s="9" customFormat="1" ht="34.5" customHeight="1" x14ac:dyDescent="0.5">
      <c r="B19" s="18"/>
      <c r="C19" s="18"/>
      <c r="D19" s="18"/>
      <c r="E19" s="18"/>
      <c r="F19" s="18"/>
      <c r="G19" s="18" t="s">
        <v>125</v>
      </c>
    </row>
    <row r="20" spans="1:7" ht="34.5" customHeight="1" x14ac:dyDescent="0.5">
      <c r="B20" s="56">
        <v>2018</v>
      </c>
      <c r="C20" s="56"/>
      <c r="D20" s="56"/>
      <c r="E20" s="56"/>
      <c r="F20" s="56"/>
      <c r="G20" s="56"/>
    </row>
    <row r="21" spans="1:7" s="9" customFormat="1" ht="34.5" customHeight="1" x14ac:dyDescent="0.35">
      <c r="B21" s="60" t="s">
        <v>146</v>
      </c>
      <c r="C21" s="60"/>
      <c r="D21" s="60"/>
      <c r="E21" s="60"/>
      <c r="F21" s="60"/>
      <c r="G21" s="60"/>
    </row>
    <row r="22" spans="1:7" ht="16.5" x14ac:dyDescent="0.25">
      <c r="A22" s="7"/>
      <c r="B22" s="58" t="s">
        <v>145</v>
      </c>
      <c r="C22" s="59"/>
      <c r="D22" s="59"/>
      <c r="E22" s="59"/>
      <c r="F22" s="59"/>
      <c r="G22" s="59"/>
    </row>
    <row r="23" spans="1:7" ht="15" x14ac:dyDescent="0.2">
      <c r="E23" s="51" t="s">
        <v>152</v>
      </c>
      <c r="F23" s="51"/>
      <c r="G23" s="51"/>
    </row>
    <row r="24" spans="1:7" ht="16.5" x14ac:dyDescent="0.25">
      <c r="A24" s="52"/>
      <c r="B24" s="52"/>
      <c r="C24" s="52"/>
      <c r="D24" s="52"/>
      <c r="E24" s="52"/>
      <c r="F24" s="52"/>
      <c r="G24" s="52"/>
    </row>
  </sheetData>
  <mergeCells count="10">
    <mergeCell ref="E23:G23"/>
    <mergeCell ref="A24:G24"/>
    <mergeCell ref="A3:D3"/>
    <mergeCell ref="A4:D4"/>
    <mergeCell ref="D15:G15"/>
    <mergeCell ref="D16:G16"/>
    <mergeCell ref="B20:G20"/>
    <mergeCell ref="A18:G18"/>
    <mergeCell ref="B22:G22"/>
    <mergeCell ref="B21:G21"/>
  </mergeCells>
  <pageMargins left="0.59055118110236227" right="0.59055118110236227" top="0.59055118110236227" bottom="0.59055118110236227" header="0" footer="0.39370078740157483"/>
  <pageSetup paperSize="9" fitToWidth="0" fitToHeight="0"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175"/>
  <sheetViews>
    <sheetView zoomScaleNormal="100" workbookViewId="0">
      <selection sqref="A1:G1"/>
    </sheetView>
  </sheetViews>
  <sheetFormatPr baseColWidth="10" defaultColWidth="10.85546875" defaultRowHeight="12.75" x14ac:dyDescent="0.2"/>
  <cols>
    <col min="1" max="2" width="10.140625" style="9" customWidth="1"/>
    <col min="3" max="7" width="14.28515625" style="9" customWidth="1"/>
    <col min="8" max="8" width="10.7109375" style="9" customWidth="1"/>
    <col min="9" max="26" width="12.140625" style="9" customWidth="1"/>
    <col min="27" max="16384" width="10.85546875" style="9"/>
  </cols>
  <sheetData>
    <row r="1" spans="1:7" s="10" customFormat="1" ht="15.75" x14ac:dyDescent="0.25">
      <c r="A1" s="61" t="s">
        <v>0</v>
      </c>
      <c r="B1" s="61"/>
      <c r="C1" s="61"/>
      <c r="D1" s="61"/>
      <c r="E1" s="61"/>
      <c r="F1" s="61"/>
      <c r="G1" s="61"/>
    </row>
    <row r="2" spans="1:7" s="10" customFormat="1" x14ac:dyDescent="0.2"/>
    <row r="3" spans="1:7" s="10" customFormat="1" x14ac:dyDescent="0.2"/>
    <row r="4" spans="1:7" s="10" customFormat="1" ht="15.75" x14ac:dyDescent="0.25">
      <c r="A4" s="62" t="s">
        <v>1</v>
      </c>
      <c r="B4" s="63"/>
      <c r="C4" s="63"/>
      <c r="D4" s="63"/>
      <c r="E4" s="63"/>
      <c r="F4" s="63"/>
      <c r="G4" s="63"/>
    </row>
    <row r="5" spans="1:7" s="10" customFormat="1" x14ac:dyDescent="0.2">
      <c r="A5" s="64"/>
      <c r="B5" s="64"/>
      <c r="C5" s="64"/>
      <c r="D5" s="64"/>
      <c r="E5" s="64"/>
      <c r="F5" s="64"/>
      <c r="G5" s="64"/>
    </row>
    <row r="6" spans="1:7" s="10" customFormat="1" x14ac:dyDescent="0.2">
      <c r="A6" s="21" t="s">
        <v>128</v>
      </c>
      <c r="B6" s="23"/>
      <c r="C6" s="23"/>
      <c r="D6" s="23"/>
      <c r="E6" s="23"/>
      <c r="F6" s="23"/>
      <c r="G6" s="23"/>
    </row>
    <row r="7" spans="1:7" s="10" customFormat="1" ht="5.85" customHeight="1" x14ac:dyDescent="0.2">
      <c r="A7" s="21"/>
      <c r="B7" s="23"/>
      <c r="C7" s="23"/>
      <c r="D7" s="23"/>
      <c r="E7" s="23"/>
      <c r="F7" s="23"/>
      <c r="G7" s="23"/>
    </row>
    <row r="8" spans="1:7" s="10" customFormat="1" x14ac:dyDescent="0.2">
      <c r="A8" s="65" t="s">
        <v>27</v>
      </c>
      <c r="B8" s="66"/>
      <c r="C8" s="66"/>
      <c r="D8" s="66"/>
      <c r="E8" s="66"/>
      <c r="F8" s="66"/>
      <c r="G8" s="66"/>
    </row>
    <row r="9" spans="1:7" s="10" customFormat="1" x14ac:dyDescent="0.2">
      <c r="A9" s="66" t="s">
        <v>4</v>
      </c>
      <c r="B9" s="66"/>
      <c r="C9" s="66"/>
      <c r="D9" s="66"/>
      <c r="E9" s="66"/>
      <c r="F9" s="66"/>
      <c r="G9" s="66"/>
    </row>
    <row r="10" spans="1:7" s="10" customFormat="1" ht="5.85" customHeight="1" x14ac:dyDescent="0.2">
      <c r="A10" s="23"/>
      <c r="B10" s="23"/>
      <c r="C10" s="23"/>
      <c r="D10" s="23"/>
      <c r="E10" s="23"/>
      <c r="F10" s="23"/>
      <c r="G10" s="23"/>
    </row>
    <row r="11" spans="1:7" s="10" customFormat="1" x14ac:dyDescent="0.2">
      <c r="A11" s="67" t="s">
        <v>2</v>
      </c>
      <c r="B11" s="67"/>
      <c r="C11" s="67"/>
      <c r="D11" s="67"/>
      <c r="E11" s="67"/>
      <c r="F11" s="67"/>
      <c r="G11" s="67"/>
    </row>
    <row r="12" spans="1:7" s="10" customFormat="1" x14ac:dyDescent="0.2">
      <c r="A12" s="66" t="s">
        <v>3</v>
      </c>
      <c r="B12" s="66"/>
      <c r="C12" s="66"/>
      <c r="D12" s="66"/>
      <c r="E12" s="66"/>
      <c r="F12" s="66"/>
      <c r="G12" s="66"/>
    </row>
    <row r="13" spans="1:7" s="10" customFormat="1" x14ac:dyDescent="0.2">
      <c r="A13" s="23"/>
      <c r="B13" s="23"/>
      <c r="C13" s="23"/>
      <c r="D13" s="23"/>
      <c r="E13" s="23"/>
      <c r="F13" s="23"/>
      <c r="G13" s="23"/>
    </row>
    <row r="14" spans="1:7" s="10" customFormat="1" x14ac:dyDescent="0.2">
      <c r="A14" s="23"/>
      <c r="B14" s="23"/>
      <c r="C14" s="23"/>
      <c r="D14" s="23"/>
      <c r="E14" s="23"/>
      <c r="F14" s="23"/>
      <c r="G14" s="23"/>
    </row>
    <row r="15" spans="1:7" s="10" customFormat="1" ht="12.75" customHeight="1" x14ac:dyDescent="0.2">
      <c r="A15" s="65" t="s">
        <v>28</v>
      </c>
      <c r="B15" s="66"/>
      <c r="C15" s="66"/>
      <c r="D15" s="22"/>
      <c r="E15" s="22"/>
      <c r="F15" s="22"/>
      <c r="G15" s="22"/>
    </row>
    <row r="16" spans="1:7" s="10" customFormat="1" ht="5.85" customHeight="1" x14ac:dyDescent="0.2">
      <c r="A16" s="22"/>
      <c r="B16" s="24"/>
      <c r="C16" s="24"/>
      <c r="D16" s="22"/>
      <c r="E16" s="22"/>
      <c r="F16" s="22"/>
      <c r="G16" s="22"/>
    </row>
    <row r="17" spans="1:7" s="10" customFormat="1" ht="12.75" customHeight="1" x14ac:dyDescent="0.2">
      <c r="A17" s="68" t="s">
        <v>147</v>
      </c>
      <c r="B17" s="66"/>
      <c r="C17" s="66"/>
      <c r="D17" s="66"/>
      <c r="E17" s="66"/>
      <c r="F17" s="66"/>
      <c r="G17" s="66"/>
    </row>
    <row r="18" spans="1:7" s="10" customFormat="1" ht="12.75" customHeight="1" x14ac:dyDescent="0.2">
      <c r="A18" s="68" t="s">
        <v>148</v>
      </c>
      <c r="B18" s="66"/>
      <c r="C18" s="66"/>
      <c r="D18" s="66"/>
      <c r="E18" s="66"/>
      <c r="F18" s="66"/>
      <c r="G18" s="66"/>
    </row>
    <row r="19" spans="1:7" s="10" customFormat="1" ht="12.75" customHeight="1" x14ac:dyDescent="0.2">
      <c r="A19" s="68" t="s">
        <v>149</v>
      </c>
      <c r="B19" s="66"/>
      <c r="C19" s="66"/>
      <c r="D19" s="66"/>
      <c r="E19" s="66"/>
      <c r="F19" s="66"/>
      <c r="G19" s="66"/>
    </row>
    <row r="20" spans="1:7" s="10" customFormat="1" x14ac:dyDescent="0.2">
      <c r="A20" s="24"/>
      <c r="B20" s="24"/>
      <c r="C20" s="24"/>
      <c r="D20" s="24"/>
      <c r="E20" s="24"/>
      <c r="F20" s="24"/>
      <c r="G20" s="24"/>
    </row>
    <row r="21" spans="1:7" s="10" customFormat="1" ht="12.75" customHeight="1" x14ac:dyDescent="0.2">
      <c r="A21" s="65" t="s">
        <v>129</v>
      </c>
      <c r="B21" s="66"/>
      <c r="C21" s="22"/>
      <c r="D21" s="22"/>
      <c r="E21" s="22"/>
      <c r="F21" s="22"/>
      <c r="G21" s="22"/>
    </row>
    <row r="22" spans="1:7" s="10" customFormat="1" ht="5.85" customHeight="1" x14ac:dyDescent="0.2">
      <c r="A22" s="22"/>
      <c r="B22" s="24"/>
      <c r="C22" s="22"/>
      <c r="D22" s="22"/>
      <c r="E22" s="22"/>
      <c r="F22" s="22"/>
      <c r="G22" s="22"/>
    </row>
    <row r="23" spans="1:7" s="10" customFormat="1" ht="12.75" customHeight="1" x14ac:dyDescent="0.2">
      <c r="A23" s="24" t="s">
        <v>130</v>
      </c>
      <c r="B23" s="66" t="s">
        <v>131</v>
      </c>
      <c r="C23" s="66"/>
      <c r="D23" s="24"/>
      <c r="E23" s="24"/>
      <c r="F23" s="24"/>
      <c r="G23" s="24"/>
    </row>
    <row r="24" spans="1:7" s="10" customFormat="1" ht="12.75" customHeight="1" x14ac:dyDescent="0.2">
      <c r="A24" s="24" t="s">
        <v>132</v>
      </c>
      <c r="B24" s="66" t="s">
        <v>133</v>
      </c>
      <c r="C24" s="66"/>
      <c r="D24" s="24"/>
      <c r="E24" s="24"/>
      <c r="F24" s="24"/>
      <c r="G24" s="24"/>
    </row>
    <row r="25" spans="1:7" s="10" customFormat="1" ht="12.75" customHeight="1" x14ac:dyDescent="0.2">
      <c r="A25" s="24"/>
      <c r="B25" s="66"/>
      <c r="C25" s="66"/>
      <c r="D25" s="24"/>
      <c r="E25" s="24"/>
      <c r="F25" s="24"/>
      <c r="G25" s="24"/>
    </row>
    <row r="26" spans="1:7" s="10" customFormat="1" x14ac:dyDescent="0.2">
      <c r="A26" s="23"/>
      <c r="B26" s="23"/>
      <c r="C26" s="23"/>
      <c r="D26" s="23"/>
      <c r="E26" s="23"/>
      <c r="F26" s="23"/>
      <c r="G26" s="23"/>
    </row>
    <row r="27" spans="1:7" s="10" customFormat="1" x14ac:dyDescent="0.2">
      <c r="A27" s="23" t="s">
        <v>134</v>
      </c>
      <c r="B27" s="25" t="s">
        <v>135</v>
      </c>
      <c r="C27" s="23"/>
      <c r="D27" s="23"/>
      <c r="E27" s="23"/>
      <c r="F27" s="23"/>
      <c r="G27" s="23"/>
    </row>
    <row r="28" spans="1:7" s="10" customFormat="1" x14ac:dyDescent="0.2">
      <c r="A28" s="23"/>
      <c r="B28" s="23"/>
      <c r="C28" s="23"/>
      <c r="D28" s="23"/>
      <c r="E28" s="23"/>
      <c r="F28" s="23"/>
      <c r="G28" s="23"/>
    </row>
    <row r="29" spans="1:7" s="10" customFormat="1" ht="27.75" customHeight="1" x14ac:dyDescent="0.2">
      <c r="A29" s="68" t="s">
        <v>151</v>
      </c>
      <c r="B29" s="66"/>
      <c r="C29" s="66"/>
      <c r="D29" s="66"/>
      <c r="E29" s="66"/>
      <c r="F29" s="66"/>
      <c r="G29" s="66"/>
    </row>
    <row r="30" spans="1:7" s="10" customFormat="1" ht="41.85" customHeight="1" x14ac:dyDescent="0.2">
      <c r="A30" s="66" t="s">
        <v>136</v>
      </c>
      <c r="B30" s="66"/>
      <c r="C30" s="66"/>
      <c r="D30" s="66"/>
      <c r="E30" s="66"/>
      <c r="F30" s="66"/>
      <c r="G30" s="66"/>
    </row>
    <row r="31" spans="1:7" s="10" customFormat="1" x14ac:dyDescent="0.2">
      <c r="A31" s="23"/>
      <c r="B31" s="23"/>
      <c r="C31" s="23"/>
      <c r="D31" s="23"/>
      <c r="E31" s="23"/>
      <c r="F31" s="23"/>
      <c r="G31" s="23"/>
    </row>
    <row r="32" spans="1:7" s="10" customFormat="1" x14ac:dyDescent="0.2">
      <c r="A32" s="23"/>
      <c r="B32" s="23"/>
      <c r="C32" s="23"/>
      <c r="D32" s="23"/>
      <c r="E32" s="23"/>
      <c r="F32" s="23"/>
      <c r="G32" s="23"/>
    </row>
    <row r="33" spans="1:7" s="10" customFormat="1" x14ac:dyDescent="0.2">
      <c r="A33" s="23"/>
      <c r="B33" s="23"/>
      <c r="C33" s="23"/>
      <c r="D33" s="23"/>
      <c r="E33" s="23"/>
      <c r="F33" s="23"/>
      <c r="G33" s="23"/>
    </row>
    <row r="34" spans="1:7" s="10" customFormat="1" x14ac:dyDescent="0.2">
      <c r="A34" s="23"/>
      <c r="B34" s="23"/>
      <c r="C34" s="23"/>
      <c r="D34" s="23"/>
      <c r="E34" s="23"/>
      <c r="F34" s="23"/>
      <c r="G34" s="23"/>
    </row>
    <row r="35" spans="1:7" s="10" customFormat="1" x14ac:dyDescent="0.2">
      <c r="A35" s="23"/>
      <c r="B35" s="23"/>
      <c r="C35" s="23"/>
      <c r="D35" s="23"/>
      <c r="E35" s="23"/>
      <c r="F35" s="23"/>
      <c r="G35" s="23"/>
    </row>
    <row r="36" spans="1:7" s="10" customFormat="1" x14ac:dyDescent="0.2">
      <c r="A36" s="23"/>
      <c r="B36" s="23"/>
      <c r="C36" s="23"/>
      <c r="D36" s="23"/>
      <c r="E36" s="23"/>
      <c r="F36" s="23"/>
      <c r="G36" s="23"/>
    </row>
    <row r="37" spans="1:7" s="10" customFormat="1" x14ac:dyDescent="0.2">
      <c r="A37" s="23"/>
      <c r="B37" s="23"/>
      <c r="C37" s="23"/>
      <c r="D37" s="23"/>
      <c r="E37" s="23"/>
      <c r="F37" s="23"/>
      <c r="G37" s="23"/>
    </row>
    <row r="38" spans="1:7" s="10" customFormat="1" x14ac:dyDescent="0.2">
      <c r="A38" s="23"/>
      <c r="B38" s="23"/>
      <c r="C38" s="23"/>
      <c r="D38" s="23"/>
      <c r="E38" s="23"/>
      <c r="F38" s="23"/>
      <c r="G38" s="23"/>
    </row>
    <row r="39" spans="1:7" s="10" customFormat="1" x14ac:dyDescent="0.2">
      <c r="A39" s="23"/>
      <c r="B39" s="23"/>
      <c r="C39" s="23"/>
      <c r="D39" s="23"/>
      <c r="E39" s="23"/>
      <c r="F39" s="23"/>
      <c r="G39" s="23"/>
    </row>
    <row r="40" spans="1:7" s="10" customFormat="1" x14ac:dyDescent="0.2">
      <c r="A40" s="23"/>
      <c r="B40" s="23"/>
      <c r="C40" s="23"/>
      <c r="D40" s="23"/>
      <c r="E40" s="23"/>
      <c r="F40" s="23"/>
      <c r="G40" s="23"/>
    </row>
    <row r="41" spans="1:7" s="10" customFormat="1" x14ac:dyDescent="0.2">
      <c r="A41" s="64" t="s">
        <v>137</v>
      </c>
      <c r="B41" s="64"/>
      <c r="C41" s="23"/>
      <c r="D41" s="23"/>
      <c r="E41" s="23"/>
      <c r="F41" s="23"/>
      <c r="G41" s="23"/>
    </row>
    <row r="42" spans="1:7" s="10" customFormat="1" x14ac:dyDescent="0.2">
      <c r="A42" s="23"/>
      <c r="B42" s="23"/>
      <c r="C42" s="23"/>
      <c r="D42" s="23"/>
      <c r="E42" s="23"/>
      <c r="F42" s="23"/>
      <c r="G42" s="23"/>
    </row>
    <row r="43" spans="1:7" s="10" customFormat="1" x14ac:dyDescent="0.2">
      <c r="A43" s="5">
        <v>0</v>
      </c>
      <c r="B43" s="6" t="s">
        <v>5</v>
      </c>
      <c r="C43" s="23"/>
      <c r="D43" s="23"/>
      <c r="E43" s="23"/>
      <c r="F43" s="23"/>
      <c r="G43" s="23"/>
    </row>
    <row r="44" spans="1:7" s="10" customFormat="1" x14ac:dyDescent="0.2">
      <c r="A44" s="6" t="s">
        <v>19</v>
      </c>
      <c r="B44" s="6" t="s">
        <v>6</v>
      </c>
      <c r="C44" s="23"/>
      <c r="D44" s="23"/>
      <c r="E44" s="23"/>
      <c r="F44" s="23"/>
      <c r="G44" s="23"/>
    </row>
    <row r="45" spans="1:7" s="10" customFormat="1" x14ac:dyDescent="0.2">
      <c r="A45" s="6" t="s">
        <v>20</v>
      </c>
      <c r="B45" s="6" t="s">
        <v>7</v>
      </c>
      <c r="C45" s="23"/>
      <c r="D45" s="23"/>
      <c r="E45" s="23"/>
      <c r="F45" s="23"/>
      <c r="G45" s="23"/>
    </row>
    <row r="46" spans="1:7" s="10" customFormat="1" x14ac:dyDescent="0.2">
      <c r="A46" s="6" t="s">
        <v>21</v>
      </c>
      <c r="B46" s="6" t="s">
        <v>8</v>
      </c>
      <c r="C46" s="23"/>
      <c r="D46" s="23"/>
      <c r="E46" s="23"/>
      <c r="F46" s="23"/>
      <c r="G46" s="23"/>
    </row>
    <row r="47" spans="1:7" s="10" customFormat="1" x14ac:dyDescent="0.2">
      <c r="A47" s="6" t="s">
        <v>15</v>
      </c>
      <c r="B47" s="6" t="s">
        <v>9</v>
      </c>
      <c r="C47" s="23"/>
      <c r="D47" s="23"/>
      <c r="E47" s="23"/>
      <c r="F47" s="23"/>
      <c r="G47" s="23"/>
    </row>
    <row r="48" spans="1:7" s="10" customFormat="1" x14ac:dyDescent="0.2">
      <c r="A48" s="6" t="s">
        <v>16</v>
      </c>
      <c r="B48" s="6" t="s">
        <v>10</v>
      </c>
      <c r="C48" s="23"/>
      <c r="D48" s="23"/>
      <c r="E48" s="23"/>
      <c r="F48" s="23"/>
      <c r="G48" s="23"/>
    </row>
    <row r="49" spans="1:7" s="10" customFormat="1" x14ac:dyDescent="0.2">
      <c r="A49" s="6" t="s">
        <v>17</v>
      </c>
      <c r="B49" s="6" t="s">
        <v>11</v>
      </c>
      <c r="C49" s="23"/>
      <c r="D49" s="23"/>
      <c r="E49" s="23"/>
      <c r="F49" s="23"/>
      <c r="G49" s="23"/>
    </row>
    <row r="50" spans="1:7" s="10" customFormat="1" x14ac:dyDescent="0.2">
      <c r="A50" s="6" t="s">
        <v>18</v>
      </c>
      <c r="B50" s="6" t="s">
        <v>12</v>
      </c>
      <c r="C50" s="23"/>
      <c r="D50" s="23"/>
      <c r="E50" s="23"/>
      <c r="F50" s="23"/>
      <c r="G50" s="23"/>
    </row>
    <row r="51" spans="1:7" s="10" customFormat="1" x14ac:dyDescent="0.2">
      <c r="A51" s="6" t="s">
        <v>138</v>
      </c>
      <c r="B51" s="6" t="s">
        <v>13</v>
      </c>
      <c r="C51" s="23"/>
      <c r="D51" s="23"/>
      <c r="E51" s="23"/>
      <c r="F51" s="23"/>
      <c r="G51" s="23"/>
    </row>
    <row r="52" spans="1:7" s="10" customFormat="1" x14ac:dyDescent="0.2">
      <c r="A52" s="6" t="s">
        <v>29</v>
      </c>
      <c r="B52" s="6" t="s">
        <v>14</v>
      </c>
      <c r="C52" s="23"/>
      <c r="D52" s="23"/>
      <c r="E52" s="23"/>
      <c r="F52" s="23"/>
      <c r="G52" s="23"/>
    </row>
    <row r="53" spans="1:7" s="10" customFormat="1" x14ac:dyDescent="0.2"/>
    <row r="54" spans="1:7" x14ac:dyDescent="0.2">
      <c r="A54" s="20"/>
      <c r="B54" s="20"/>
      <c r="C54" s="20"/>
      <c r="D54" s="20"/>
      <c r="E54" s="20"/>
      <c r="F54" s="20"/>
      <c r="G54" s="20"/>
    </row>
    <row r="55" spans="1:7" x14ac:dyDescent="0.2">
      <c r="A55" s="20"/>
      <c r="B55" s="20"/>
      <c r="C55" s="20"/>
      <c r="D55" s="20"/>
      <c r="E55" s="20"/>
      <c r="F55" s="20"/>
      <c r="G55" s="20"/>
    </row>
    <row r="56" spans="1:7" x14ac:dyDescent="0.2">
      <c r="A56" s="20"/>
      <c r="B56" s="20"/>
      <c r="C56" s="20"/>
      <c r="D56" s="20"/>
      <c r="E56" s="20"/>
      <c r="F56" s="20"/>
      <c r="G56" s="20"/>
    </row>
    <row r="57" spans="1:7" x14ac:dyDescent="0.2">
      <c r="A57" s="20"/>
      <c r="B57" s="20"/>
      <c r="C57" s="20"/>
      <c r="D57" s="20"/>
      <c r="E57" s="20"/>
      <c r="F57" s="20"/>
      <c r="G57" s="20"/>
    </row>
    <row r="58" spans="1:7" x14ac:dyDescent="0.2">
      <c r="A58" s="20"/>
      <c r="B58" s="20"/>
      <c r="C58" s="20"/>
      <c r="D58" s="20"/>
      <c r="E58" s="20"/>
      <c r="F58" s="20"/>
      <c r="G58" s="20"/>
    </row>
    <row r="59" spans="1:7" x14ac:dyDescent="0.2">
      <c r="A59" s="20"/>
      <c r="B59" s="20"/>
      <c r="C59" s="20"/>
      <c r="D59" s="20"/>
      <c r="E59" s="20"/>
      <c r="F59" s="20"/>
      <c r="G59" s="20"/>
    </row>
    <row r="60" spans="1:7" x14ac:dyDescent="0.2">
      <c r="A60" s="20"/>
      <c r="B60" s="20"/>
      <c r="C60" s="20"/>
      <c r="D60" s="20"/>
      <c r="E60" s="20"/>
      <c r="F60" s="20"/>
      <c r="G60" s="20"/>
    </row>
    <row r="61" spans="1:7" x14ac:dyDescent="0.2">
      <c r="A61" s="20"/>
      <c r="B61" s="20"/>
      <c r="C61" s="20"/>
      <c r="D61" s="20"/>
      <c r="E61" s="20"/>
      <c r="F61" s="20"/>
      <c r="G61" s="20"/>
    </row>
    <row r="62" spans="1:7" x14ac:dyDescent="0.2">
      <c r="A62" s="20"/>
      <c r="B62" s="20"/>
      <c r="C62" s="20"/>
      <c r="D62" s="20"/>
      <c r="E62" s="20"/>
      <c r="F62" s="20"/>
      <c r="G62" s="20"/>
    </row>
    <row r="63" spans="1:7" x14ac:dyDescent="0.2">
      <c r="A63" s="20"/>
      <c r="B63" s="20"/>
      <c r="C63" s="20"/>
      <c r="D63" s="20"/>
      <c r="E63" s="20"/>
      <c r="F63" s="20"/>
      <c r="G63" s="20"/>
    </row>
    <row r="64" spans="1:7" x14ac:dyDescent="0.2">
      <c r="A64" s="20"/>
      <c r="B64" s="20"/>
      <c r="C64" s="20"/>
      <c r="D64" s="20"/>
      <c r="E64" s="20"/>
      <c r="F64" s="20"/>
      <c r="G64" s="20"/>
    </row>
    <row r="65" spans="1:7" x14ac:dyDescent="0.2">
      <c r="A65" s="20"/>
      <c r="B65" s="20"/>
      <c r="C65" s="20"/>
      <c r="D65" s="20"/>
      <c r="E65" s="20"/>
      <c r="F65" s="20"/>
      <c r="G65" s="20"/>
    </row>
    <row r="66" spans="1:7" x14ac:dyDescent="0.2">
      <c r="A66" s="20"/>
      <c r="B66" s="20"/>
      <c r="C66" s="20"/>
      <c r="D66" s="20"/>
      <c r="E66" s="20"/>
      <c r="F66" s="20"/>
      <c r="G66" s="20"/>
    </row>
    <row r="67" spans="1:7" x14ac:dyDescent="0.2">
      <c r="A67" s="20"/>
      <c r="B67" s="20"/>
      <c r="C67" s="20"/>
      <c r="D67" s="20"/>
      <c r="E67" s="20"/>
      <c r="F67" s="20"/>
      <c r="G67" s="20"/>
    </row>
    <row r="68" spans="1:7" x14ac:dyDescent="0.2">
      <c r="A68" s="20"/>
      <c r="B68" s="20"/>
      <c r="C68" s="20"/>
      <c r="D68" s="20"/>
      <c r="E68" s="20"/>
      <c r="F68" s="20"/>
      <c r="G68" s="20"/>
    </row>
    <row r="69" spans="1:7" x14ac:dyDescent="0.2">
      <c r="A69" s="20"/>
      <c r="B69" s="20"/>
      <c r="C69" s="20"/>
      <c r="D69" s="20"/>
      <c r="E69" s="20"/>
      <c r="F69" s="20"/>
      <c r="G69" s="20"/>
    </row>
    <row r="70" spans="1:7" x14ac:dyDescent="0.2">
      <c r="A70" s="20"/>
      <c r="B70" s="20"/>
      <c r="C70" s="20"/>
      <c r="D70" s="20"/>
      <c r="E70" s="20"/>
      <c r="F70" s="20"/>
      <c r="G70" s="20"/>
    </row>
    <row r="71" spans="1:7" x14ac:dyDescent="0.2">
      <c r="A71" s="20"/>
      <c r="B71" s="20"/>
      <c r="C71" s="20"/>
      <c r="D71" s="20"/>
      <c r="E71" s="20"/>
      <c r="F71" s="20"/>
      <c r="G71" s="20"/>
    </row>
    <row r="72" spans="1:7" x14ac:dyDescent="0.2">
      <c r="A72" s="20"/>
      <c r="B72" s="20"/>
      <c r="C72" s="20"/>
      <c r="D72" s="20"/>
      <c r="E72" s="20"/>
      <c r="F72" s="20"/>
      <c r="G72" s="20"/>
    </row>
    <row r="73" spans="1:7" x14ac:dyDescent="0.2">
      <c r="A73" s="20"/>
      <c r="B73" s="20"/>
      <c r="C73" s="20"/>
      <c r="D73" s="20"/>
      <c r="E73" s="20"/>
      <c r="F73" s="20"/>
      <c r="G73" s="20"/>
    </row>
    <row r="74" spans="1:7" x14ac:dyDescent="0.2">
      <c r="A74" s="20"/>
      <c r="B74" s="20"/>
      <c r="C74" s="20"/>
      <c r="D74" s="20"/>
      <c r="E74" s="20"/>
      <c r="F74" s="20"/>
      <c r="G74" s="20"/>
    </row>
    <row r="75" spans="1:7" x14ac:dyDescent="0.2">
      <c r="A75" s="20"/>
      <c r="B75" s="20"/>
      <c r="C75" s="20"/>
      <c r="D75" s="20"/>
      <c r="E75" s="20"/>
      <c r="F75" s="20"/>
      <c r="G75" s="20"/>
    </row>
    <row r="76" spans="1:7" x14ac:dyDescent="0.2">
      <c r="A76" s="20"/>
      <c r="B76" s="20"/>
      <c r="C76" s="20"/>
      <c r="D76" s="20"/>
      <c r="E76" s="20"/>
      <c r="F76" s="20"/>
      <c r="G76" s="20"/>
    </row>
    <row r="77" spans="1:7" x14ac:dyDescent="0.2">
      <c r="A77" s="20"/>
      <c r="B77" s="20"/>
      <c r="C77" s="20"/>
      <c r="D77" s="20"/>
      <c r="E77" s="20"/>
      <c r="F77" s="20"/>
      <c r="G77" s="20"/>
    </row>
    <row r="78" spans="1:7" x14ac:dyDescent="0.2">
      <c r="A78" s="20"/>
      <c r="B78" s="20"/>
      <c r="C78" s="20"/>
      <c r="D78" s="20"/>
      <c r="E78" s="20"/>
      <c r="F78" s="20"/>
      <c r="G78" s="20"/>
    </row>
    <row r="79" spans="1:7" x14ac:dyDescent="0.2">
      <c r="A79" s="20"/>
      <c r="B79" s="20"/>
      <c r="C79" s="20"/>
      <c r="D79" s="20"/>
      <c r="E79" s="20"/>
      <c r="F79" s="20"/>
      <c r="G79" s="20"/>
    </row>
    <row r="80" spans="1:7" x14ac:dyDescent="0.2">
      <c r="A80" s="20"/>
      <c r="B80" s="20"/>
      <c r="C80" s="20"/>
      <c r="D80" s="20"/>
      <c r="E80" s="20"/>
      <c r="F80" s="20"/>
      <c r="G80" s="20"/>
    </row>
    <row r="81" spans="1:7" x14ac:dyDescent="0.2">
      <c r="A81" s="20"/>
      <c r="B81" s="20"/>
      <c r="C81" s="20"/>
      <c r="D81" s="20"/>
      <c r="E81" s="20"/>
      <c r="F81" s="20"/>
      <c r="G81" s="20"/>
    </row>
    <row r="82" spans="1:7" x14ac:dyDescent="0.2">
      <c r="A82" s="20"/>
      <c r="B82" s="20"/>
      <c r="C82" s="20"/>
      <c r="D82" s="20"/>
      <c r="E82" s="20"/>
      <c r="F82" s="20"/>
      <c r="G82" s="20"/>
    </row>
    <row r="83" spans="1:7" x14ac:dyDescent="0.2">
      <c r="A83" s="20"/>
      <c r="B83" s="20"/>
      <c r="C83" s="20"/>
      <c r="D83" s="20"/>
      <c r="E83" s="20"/>
      <c r="F83" s="20"/>
      <c r="G83" s="20"/>
    </row>
    <row r="84" spans="1:7" x14ac:dyDescent="0.2">
      <c r="A84" s="20"/>
      <c r="B84" s="20"/>
      <c r="C84" s="20"/>
      <c r="D84" s="20"/>
      <c r="E84" s="20"/>
      <c r="F84" s="20"/>
      <c r="G84" s="20"/>
    </row>
    <row r="85" spans="1:7" x14ac:dyDescent="0.2">
      <c r="A85" s="20"/>
      <c r="B85" s="20"/>
      <c r="C85" s="20"/>
      <c r="D85" s="20"/>
      <c r="E85" s="20"/>
      <c r="F85" s="20"/>
      <c r="G85" s="20"/>
    </row>
    <row r="86" spans="1:7" x14ac:dyDescent="0.2">
      <c r="A86" s="20"/>
      <c r="B86" s="20"/>
      <c r="C86" s="20"/>
      <c r="D86" s="20"/>
      <c r="E86" s="20"/>
      <c r="F86" s="20"/>
      <c r="G86" s="20"/>
    </row>
    <row r="87" spans="1:7" x14ac:dyDescent="0.2">
      <c r="A87" s="20"/>
      <c r="B87" s="20"/>
      <c r="C87" s="20"/>
      <c r="D87" s="20"/>
      <c r="E87" s="20"/>
      <c r="F87" s="20"/>
      <c r="G87" s="20"/>
    </row>
    <row r="88" spans="1:7" x14ac:dyDescent="0.2">
      <c r="A88" s="20"/>
      <c r="B88" s="20"/>
      <c r="C88" s="20"/>
      <c r="D88" s="20"/>
      <c r="E88" s="20"/>
      <c r="F88" s="20"/>
      <c r="G88" s="20"/>
    </row>
    <row r="89" spans="1:7" x14ac:dyDescent="0.2">
      <c r="A89" s="20"/>
      <c r="B89" s="20"/>
      <c r="C89" s="20"/>
      <c r="D89" s="20"/>
      <c r="E89" s="20"/>
      <c r="F89" s="20"/>
      <c r="G89" s="20"/>
    </row>
    <row r="90" spans="1:7" x14ac:dyDescent="0.2">
      <c r="A90" s="20"/>
      <c r="B90" s="20"/>
      <c r="C90" s="20"/>
      <c r="D90" s="20"/>
      <c r="E90" s="20"/>
      <c r="F90" s="20"/>
      <c r="G90" s="20"/>
    </row>
    <row r="91" spans="1:7" x14ac:dyDescent="0.2">
      <c r="A91" s="20"/>
      <c r="B91" s="20"/>
      <c r="C91" s="20"/>
      <c r="D91" s="20"/>
      <c r="E91" s="20"/>
      <c r="F91" s="20"/>
      <c r="G91" s="20"/>
    </row>
    <row r="92" spans="1:7" x14ac:dyDescent="0.2">
      <c r="A92" s="20"/>
      <c r="B92" s="20"/>
      <c r="C92" s="20"/>
      <c r="D92" s="20"/>
      <c r="E92" s="20"/>
      <c r="F92" s="20"/>
      <c r="G92" s="20"/>
    </row>
    <row r="93" spans="1:7" x14ac:dyDescent="0.2">
      <c r="A93" s="20"/>
      <c r="B93" s="20"/>
      <c r="C93" s="20"/>
      <c r="D93" s="20"/>
      <c r="E93" s="20"/>
      <c r="F93" s="20"/>
      <c r="G93" s="20"/>
    </row>
    <row r="94" spans="1:7" x14ac:dyDescent="0.2">
      <c r="A94" s="20"/>
      <c r="B94" s="20"/>
      <c r="C94" s="20"/>
      <c r="D94" s="20"/>
      <c r="E94" s="20"/>
      <c r="F94" s="20"/>
      <c r="G94" s="20"/>
    </row>
    <row r="95" spans="1:7" x14ac:dyDescent="0.2">
      <c r="A95" s="20"/>
      <c r="B95" s="20"/>
      <c r="C95" s="20"/>
      <c r="D95" s="20"/>
      <c r="E95" s="20"/>
      <c r="F95" s="20"/>
      <c r="G95" s="20"/>
    </row>
    <row r="96" spans="1:7" x14ac:dyDescent="0.2">
      <c r="A96" s="20"/>
      <c r="B96" s="20"/>
      <c r="C96" s="20"/>
      <c r="D96" s="20"/>
      <c r="E96" s="20"/>
      <c r="F96" s="20"/>
      <c r="G96" s="20"/>
    </row>
    <row r="97" spans="1:7" x14ac:dyDescent="0.2">
      <c r="A97" s="20"/>
      <c r="B97" s="20"/>
      <c r="C97" s="20"/>
      <c r="D97" s="20"/>
      <c r="E97" s="20"/>
      <c r="F97" s="20"/>
      <c r="G97" s="20"/>
    </row>
    <row r="98" spans="1:7" x14ac:dyDescent="0.2">
      <c r="A98" s="20"/>
      <c r="B98" s="20"/>
      <c r="C98" s="20"/>
      <c r="D98" s="20"/>
      <c r="E98" s="20"/>
      <c r="F98" s="20"/>
      <c r="G98" s="20"/>
    </row>
    <row r="99" spans="1:7" x14ac:dyDescent="0.2">
      <c r="A99" s="20"/>
      <c r="B99" s="20"/>
      <c r="C99" s="20"/>
      <c r="D99" s="20"/>
      <c r="E99" s="20"/>
      <c r="F99" s="20"/>
      <c r="G99" s="20"/>
    </row>
    <row r="100" spans="1:7" x14ac:dyDescent="0.2">
      <c r="A100" s="20"/>
      <c r="B100" s="20"/>
      <c r="C100" s="20"/>
      <c r="D100" s="20"/>
      <c r="E100" s="20"/>
      <c r="F100" s="20"/>
      <c r="G100" s="20"/>
    </row>
    <row r="101" spans="1:7" x14ac:dyDescent="0.2">
      <c r="A101" s="20"/>
      <c r="B101" s="20"/>
      <c r="C101" s="20"/>
      <c r="D101" s="20"/>
      <c r="E101" s="20"/>
      <c r="F101" s="20"/>
      <c r="G101" s="20"/>
    </row>
    <row r="102" spans="1:7" x14ac:dyDescent="0.2">
      <c r="A102" s="20"/>
      <c r="B102" s="20"/>
      <c r="C102" s="20"/>
      <c r="D102" s="20"/>
      <c r="E102" s="20"/>
      <c r="F102" s="20"/>
      <c r="G102" s="20"/>
    </row>
    <row r="103" spans="1:7" x14ac:dyDescent="0.2">
      <c r="A103" s="20"/>
      <c r="B103" s="20"/>
      <c r="C103" s="20"/>
      <c r="D103" s="20"/>
      <c r="E103" s="20"/>
      <c r="F103" s="20"/>
      <c r="G103" s="20"/>
    </row>
    <row r="104" spans="1:7" x14ac:dyDescent="0.2">
      <c r="A104" s="20"/>
      <c r="B104" s="20"/>
      <c r="C104" s="20"/>
      <c r="D104" s="20"/>
      <c r="E104" s="20"/>
      <c r="F104" s="20"/>
      <c r="G104" s="20"/>
    </row>
    <row r="105" spans="1:7" x14ac:dyDescent="0.2">
      <c r="A105" s="20"/>
      <c r="B105" s="20"/>
      <c r="C105" s="20"/>
      <c r="D105" s="20"/>
      <c r="E105" s="20"/>
      <c r="F105" s="20"/>
      <c r="G105" s="20"/>
    </row>
    <row r="106" spans="1:7" x14ac:dyDescent="0.2">
      <c r="A106" s="20"/>
      <c r="B106" s="20"/>
      <c r="C106" s="20"/>
      <c r="D106" s="20"/>
      <c r="E106" s="20"/>
      <c r="F106" s="20"/>
      <c r="G106" s="20"/>
    </row>
    <row r="107" spans="1:7" x14ac:dyDescent="0.2">
      <c r="A107" s="20"/>
      <c r="B107" s="20"/>
      <c r="C107" s="20"/>
      <c r="D107" s="20"/>
      <c r="E107" s="20"/>
      <c r="F107" s="20"/>
      <c r="G107" s="20"/>
    </row>
    <row r="108" spans="1:7" x14ac:dyDescent="0.2">
      <c r="A108" s="20"/>
      <c r="B108" s="20"/>
      <c r="C108" s="20"/>
      <c r="D108" s="20"/>
      <c r="E108" s="20"/>
      <c r="F108" s="20"/>
      <c r="G108" s="20"/>
    </row>
    <row r="109" spans="1:7" x14ac:dyDescent="0.2">
      <c r="A109" s="20"/>
      <c r="B109" s="20"/>
      <c r="C109" s="20"/>
      <c r="D109" s="20"/>
      <c r="E109" s="20"/>
      <c r="F109" s="20"/>
      <c r="G109" s="20"/>
    </row>
    <row r="110" spans="1:7" x14ac:dyDescent="0.2">
      <c r="A110" s="20"/>
      <c r="B110" s="20"/>
      <c r="C110" s="20"/>
      <c r="D110" s="20"/>
      <c r="E110" s="20"/>
      <c r="F110" s="20"/>
      <c r="G110" s="20"/>
    </row>
    <row r="111" spans="1:7" x14ac:dyDescent="0.2">
      <c r="A111" s="20"/>
      <c r="B111" s="20"/>
      <c r="C111" s="20"/>
      <c r="D111" s="20"/>
      <c r="E111" s="20"/>
      <c r="F111" s="20"/>
      <c r="G111" s="20"/>
    </row>
    <row r="112" spans="1:7" x14ac:dyDescent="0.2">
      <c r="A112" s="20"/>
      <c r="B112" s="20"/>
      <c r="C112" s="20"/>
      <c r="D112" s="20"/>
      <c r="E112" s="20"/>
      <c r="F112" s="20"/>
      <c r="G112" s="20"/>
    </row>
    <row r="113" spans="1:7" x14ac:dyDescent="0.2">
      <c r="A113" s="20"/>
      <c r="B113" s="20"/>
      <c r="C113" s="20"/>
      <c r="D113" s="20"/>
      <c r="E113" s="20"/>
      <c r="F113" s="20"/>
      <c r="G113" s="20"/>
    </row>
    <row r="114" spans="1:7" x14ac:dyDescent="0.2">
      <c r="A114" s="20"/>
      <c r="B114" s="20"/>
      <c r="C114" s="20"/>
      <c r="D114" s="20"/>
      <c r="E114" s="20"/>
      <c r="F114" s="20"/>
      <c r="G114" s="20"/>
    </row>
    <row r="115" spans="1:7" x14ac:dyDescent="0.2">
      <c r="A115" s="20"/>
      <c r="B115" s="20"/>
      <c r="C115" s="20"/>
      <c r="D115" s="20"/>
      <c r="E115" s="20"/>
      <c r="F115" s="20"/>
      <c r="G115" s="20"/>
    </row>
    <row r="116" spans="1:7" x14ac:dyDescent="0.2">
      <c r="A116" s="20"/>
      <c r="B116" s="20"/>
      <c r="C116" s="20"/>
      <c r="D116" s="20"/>
      <c r="E116" s="20"/>
      <c r="F116" s="20"/>
      <c r="G116" s="20"/>
    </row>
    <row r="117" spans="1:7" x14ac:dyDescent="0.2">
      <c r="A117" s="20"/>
      <c r="B117" s="20"/>
      <c r="C117" s="20"/>
      <c r="D117" s="20"/>
      <c r="E117" s="20"/>
      <c r="F117" s="20"/>
      <c r="G117" s="20"/>
    </row>
    <row r="118" spans="1:7" x14ac:dyDescent="0.2">
      <c r="A118" s="20"/>
      <c r="B118" s="20"/>
      <c r="C118" s="20"/>
      <c r="D118" s="20"/>
      <c r="E118" s="20"/>
      <c r="F118" s="20"/>
      <c r="G118" s="20"/>
    </row>
    <row r="119" spans="1:7" x14ac:dyDescent="0.2">
      <c r="A119" s="20"/>
      <c r="B119" s="20"/>
      <c r="C119" s="20"/>
      <c r="D119" s="20"/>
      <c r="E119" s="20"/>
      <c r="F119" s="20"/>
      <c r="G119" s="20"/>
    </row>
    <row r="120" spans="1:7" x14ac:dyDescent="0.2">
      <c r="A120" s="20"/>
      <c r="B120" s="20"/>
      <c r="C120" s="20"/>
      <c r="D120" s="20"/>
      <c r="E120" s="20"/>
      <c r="F120" s="20"/>
      <c r="G120" s="20"/>
    </row>
    <row r="121" spans="1:7" x14ac:dyDescent="0.2">
      <c r="A121" s="20"/>
      <c r="B121" s="20"/>
      <c r="C121" s="20"/>
      <c r="D121" s="20"/>
      <c r="E121" s="20"/>
      <c r="F121" s="20"/>
      <c r="G121" s="20"/>
    </row>
    <row r="122" spans="1:7" x14ac:dyDescent="0.2">
      <c r="A122" s="20"/>
      <c r="B122" s="20"/>
      <c r="C122" s="20"/>
      <c r="D122" s="20"/>
      <c r="E122" s="20"/>
      <c r="F122" s="20"/>
      <c r="G122" s="20"/>
    </row>
    <row r="123" spans="1:7" x14ac:dyDescent="0.2">
      <c r="A123" s="20"/>
      <c r="B123" s="20"/>
      <c r="C123" s="20"/>
      <c r="D123" s="20"/>
      <c r="E123" s="20"/>
      <c r="F123" s="20"/>
      <c r="G123" s="20"/>
    </row>
    <row r="124" spans="1:7" x14ac:dyDescent="0.2">
      <c r="A124" s="20"/>
      <c r="B124" s="20"/>
      <c r="C124" s="20"/>
      <c r="D124" s="20"/>
      <c r="E124" s="20"/>
      <c r="F124" s="20"/>
      <c r="G124" s="20"/>
    </row>
    <row r="125" spans="1:7" x14ac:dyDescent="0.2">
      <c r="A125" s="20"/>
      <c r="B125" s="20"/>
      <c r="C125" s="20"/>
      <c r="D125" s="20"/>
      <c r="E125" s="20"/>
      <c r="F125" s="20"/>
      <c r="G125" s="20"/>
    </row>
    <row r="126" spans="1:7" x14ac:dyDescent="0.2">
      <c r="A126" s="20"/>
      <c r="B126" s="20"/>
      <c r="C126" s="20"/>
      <c r="D126" s="20"/>
      <c r="E126" s="20"/>
      <c r="F126" s="20"/>
      <c r="G126" s="20"/>
    </row>
    <row r="127" spans="1:7" x14ac:dyDescent="0.2">
      <c r="A127" s="20"/>
      <c r="B127" s="20"/>
      <c r="C127" s="20"/>
      <c r="D127" s="20"/>
      <c r="E127" s="20"/>
      <c r="F127" s="20"/>
      <c r="G127" s="20"/>
    </row>
    <row r="128" spans="1:7" x14ac:dyDescent="0.2">
      <c r="A128" s="20"/>
      <c r="B128" s="20"/>
      <c r="C128" s="20"/>
      <c r="D128" s="20"/>
      <c r="E128" s="20"/>
      <c r="F128" s="20"/>
      <c r="G128" s="20"/>
    </row>
    <row r="129" spans="1:7" x14ac:dyDescent="0.2">
      <c r="A129" s="20"/>
      <c r="B129" s="20"/>
      <c r="C129" s="20"/>
      <c r="D129" s="20"/>
      <c r="E129" s="20"/>
      <c r="F129" s="20"/>
      <c r="G129" s="20"/>
    </row>
    <row r="130" spans="1:7" x14ac:dyDescent="0.2">
      <c r="A130" s="20"/>
      <c r="B130" s="20"/>
      <c r="C130" s="20"/>
      <c r="D130" s="20"/>
      <c r="E130" s="20"/>
      <c r="F130" s="20"/>
      <c r="G130" s="20"/>
    </row>
    <row r="131" spans="1:7" x14ac:dyDescent="0.2">
      <c r="A131" s="20"/>
      <c r="B131" s="20"/>
      <c r="C131" s="20"/>
      <c r="D131" s="20"/>
      <c r="E131" s="20"/>
      <c r="F131" s="20"/>
      <c r="G131" s="20"/>
    </row>
    <row r="132" spans="1:7" x14ac:dyDescent="0.2">
      <c r="A132" s="20"/>
      <c r="B132" s="20"/>
      <c r="C132" s="20"/>
      <c r="D132" s="20"/>
      <c r="E132" s="20"/>
      <c r="F132" s="20"/>
      <c r="G132" s="20"/>
    </row>
    <row r="133" spans="1:7" x14ac:dyDescent="0.2">
      <c r="A133" s="20"/>
      <c r="B133" s="20"/>
      <c r="C133" s="20"/>
      <c r="D133" s="20"/>
      <c r="E133" s="20"/>
      <c r="F133" s="20"/>
      <c r="G133" s="20"/>
    </row>
    <row r="134" spans="1:7" x14ac:dyDescent="0.2">
      <c r="A134" s="20"/>
      <c r="B134" s="20"/>
      <c r="C134" s="20"/>
      <c r="D134" s="20"/>
      <c r="E134" s="20"/>
      <c r="F134" s="20"/>
      <c r="G134" s="20"/>
    </row>
    <row r="135" spans="1:7" x14ac:dyDescent="0.2">
      <c r="A135" s="20"/>
      <c r="B135" s="20"/>
      <c r="C135" s="20"/>
      <c r="D135" s="20"/>
      <c r="E135" s="20"/>
      <c r="F135" s="20"/>
      <c r="G135" s="20"/>
    </row>
    <row r="136" spans="1:7" x14ac:dyDescent="0.2">
      <c r="A136" s="20"/>
      <c r="B136" s="20"/>
      <c r="C136" s="20"/>
      <c r="D136" s="20"/>
      <c r="E136" s="20"/>
      <c r="F136" s="20"/>
      <c r="G136" s="20"/>
    </row>
    <row r="137" spans="1:7" x14ac:dyDescent="0.2">
      <c r="A137" s="20"/>
      <c r="B137" s="20"/>
      <c r="C137" s="20"/>
      <c r="D137" s="20"/>
      <c r="E137" s="20"/>
      <c r="F137" s="20"/>
      <c r="G137" s="20"/>
    </row>
    <row r="138" spans="1:7" x14ac:dyDescent="0.2">
      <c r="A138" s="20"/>
      <c r="B138" s="20"/>
      <c r="C138" s="20"/>
      <c r="D138" s="20"/>
      <c r="E138" s="20"/>
      <c r="F138" s="20"/>
      <c r="G138" s="20"/>
    </row>
    <row r="139" spans="1:7" x14ac:dyDescent="0.2">
      <c r="A139" s="20"/>
      <c r="B139" s="20"/>
      <c r="C139" s="20"/>
      <c r="D139" s="20"/>
      <c r="E139" s="20"/>
      <c r="F139" s="20"/>
      <c r="G139" s="20"/>
    </row>
    <row r="140" spans="1:7" x14ac:dyDescent="0.2">
      <c r="A140" s="20"/>
      <c r="B140" s="20"/>
      <c r="C140" s="20"/>
      <c r="D140" s="20"/>
      <c r="E140" s="20"/>
      <c r="F140" s="20"/>
      <c r="G140" s="20"/>
    </row>
    <row r="141" spans="1:7" x14ac:dyDescent="0.2">
      <c r="A141" s="20"/>
      <c r="B141" s="20"/>
      <c r="C141" s="20"/>
      <c r="D141" s="20"/>
      <c r="E141" s="20"/>
      <c r="F141" s="20"/>
      <c r="G141" s="20"/>
    </row>
    <row r="142" spans="1:7" x14ac:dyDescent="0.2">
      <c r="A142" s="20"/>
      <c r="B142" s="20"/>
      <c r="C142" s="20"/>
      <c r="D142" s="20"/>
      <c r="E142" s="20"/>
      <c r="F142" s="20"/>
      <c r="G142" s="20"/>
    </row>
    <row r="143" spans="1:7" x14ac:dyDescent="0.2">
      <c r="A143" s="20"/>
      <c r="B143" s="20"/>
      <c r="C143" s="20"/>
      <c r="D143" s="20"/>
      <c r="E143" s="20"/>
      <c r="F143" s="20"/>
      <c r="G143" s="20"/>
    </row>
    <row r="144" spans="1:7" x14ac:dyDescent="0.2">
      <c r="A144" s="20"/>
      <c r="B144" s="20"/>
      <c r="C144" s="20"/>
      <c r="D144" s="20"/>
      <c r="E144" s="20"/>
      <c r="F144" s="20"/>
      <c r="G144" s="20"/>
    </row>
    <row r="145" spans="1:7" x14ac:dyDescent="0.2">
      <c r="A145" s="20"/>
      <c r="B145" s="20"/>
      <c r="C145" s="20"/>
      <c r="D145" s="20"/>
      <c r="E145" s="20"/>
      <c r="F145" s="20"/>
      <c r="G145" s="20"/>
    </row>
    <row r="146" spans="1:7" x14ac:dyDescent="0.2">
      <c r="A146" s="20"/>
      <c r="B146" s="20"/>
      <c r="C146" s="20"/>
      <c r="D146" s="20"/>
      <c r="E146" s="20"/>
      <c r="F146" s="20"/>
      <c r="G146" s="20"/>
    </row>
    <row r="147" spans="1:7" x14ac:dyDescent="0.2">
      <c r="A147" s="20"/>
      <c r="B147" s="20"/>
      <c r="C147" s="20"/>
      <c r="D147" s="20"/>
      <c r="E147" s="20"/>
      <c r="F147" s="20"/>
      <c r="G147" s="20"/>
    </row>
    <row r="148" spans="1:7" x14ac:dyDescent="0.2">
      <c r="A148" s="20"/>
      <c r="B148" s="20"/>
      <c r="C148" s="20"/>
      <c r="D148" s="20"/>
      <c r="E148" s="20"/>
      <c r="F148" s="20"/>
      <c r="G148" s="20"/>
    </row>
    <row r="149" spans="1:7" x14ac:dyDescent="0.2">
      <c r="A149" s="20"/>
      <c r="B149" s="20"/>
      <c r="C149" s="20"/>
      <c r="D149" s="20"/>
      <c r="E149" s="20"/>
      <c r="F149" s="20"/>
      <c r="G149" s="20"/>
    </row>
    <row r="150" spans="1:7" x14ac:dyDescent="0.2">
      <c r="A150" s="20"/>
      <c r="B150" s="20"/>
      <c r="C150" s="20"/>
      <c r="D150" s="20"/>
      <c r="E150" s="20"/>
      <c r="F150" s="20"/>
      <c r="G150" s="20"/>
    </row>
    <row r="151" spans="1:7" x14ac:dyDescent="0.2">
      <c r="A151" s="20"/>
      <c r="B151" s="20"/>
      <c r="C151" s="20"/>
      <c r="D151" s="20"/>
      <c r="E151" s="20"/>
      <c r="F151" s="20"/>
      <c r="G151" s="20"/>
    </row>
    <row r="152" spans="1:7" x14ac:dyDescent="0.2">
      <c r="A152" s="20"/>
      <c r="B152" s="20"/>
      <c r="C152" s="20"/>
      <c r="D152" s="20"/>
      <c r="E152" s="20"/>
      <c r="F152" s="20"/>
      <c r="G152" s="20"/>
    </row>
    <row r="153" spans="1:7" x14ac:dyDescent="0.2">
      <c r="A153" s="20"/>
      <c r="B153" s="20"/>
      <c r="C153" s="20"/>
      <c r="D153" s="20"/>
      <c r="E153" s="20"/>
      <c r="F153" s="20"/>
      <c r="G153" s="20"/>
    </row>
    <row r="154" spans="1:7" x14ac:dyDescent="0.2">
      <c r="A154" s="20"/>
      <c r="B154" s="20"/>
      <c r="C154" s="20"/>
      <c r="D154" s="20"/>
      <c r="E154" s="20"/>
      <c r="F154" s="20"/>
      <c r="G154" s="20"/>
    </row>
    <row r="155" spans="1:7" x14ac:dyDescent="0.2">
      <c r="A155" s="20"/>
      <c r="B155" s="20"/>
      <c r="C155" s="20"/>
      <c r="D155" s="20"/>
      <c r="E155" s="20"/>
      <c r="F155" s="20"/>
      <c r="G155" s="20"/>
    </row>
    <row r="156" spans="1:7" x14ac:dyDescent="0.2">
      <c r="A156" s="20"/>
      <c r="B156" s="20"/>
      <c r="C156" s="20"/>
      <c r="D156" s="20"/>
      <c r="E156" s="20"/>
      <c r="F156" s="20"/>
      <c r="G156" s="20"/>
    </row>
    <row r="157" spans="1:7" x14ac:dyDescent="0.2">
      <c r="A157" s="20"/>
      <c r="B157" s="20"/>
      <c r="C157" s="20"/>
      <c r="D157" s="20"/>
      <c r="E157" s="20"/>
      <c r="F157" s="20"/>
      <c r="G157" s="20"/>
    </row>
    <row r="158" spans="1:7" x14ac:dyDescent="0.2">
      <c r="A158" s="20"/>
      <c r="B158" s="20"/>
      <c r="C158" s="20"/>
      <c r="D158" s="20"/>
      <c r="E158" s="20"/>
      <c r="F158" s="20"/>
      <c r="G158" s="20"/>
    </row>
    <row r="159" spans="1:7" x14ac:dyDescent="0.2">
      <c r="A159" s="20"/>
      <c r="B159" s="20"/>
      <c r="C159" s="20"/>
      <c r="D159" s="20"/>
      <c r="E159" s="20"/>
      <c r="F159" s="20"/>
      <c r="G159" s="20"/>
    </row>
    <row r="160" spans="1:7" x14ac:dyDescent="0.2">
      <c r="A160" s="20"/>
      <c r="B160" s="20"/>
      <c r="C160" s="20"/>
      <c r="D160" s="20"/>
      <c r="E160" s="20"/>
      <c r="F160" s="20"/>
      <c r="G160" s="20"/>
    </row>
    <row r="161" spans="1:7" x14ac:dyDescent="0.2">
      <c r="A161" s="20"/>
      <c r="B161" s="20"/>
      <c r="C161" s="20"/>
      <c r="D161" s="20"/>
      <c r="E161" s="20"/>
      <c r="F161" s="20"/>
      <c r="G161" s="20"/>
    </row>
    <row r="162" spans="1:7" x14ac:dyDescent="0.2">
      <c r="A162" s="20"/>
      <c r="B162" s="20"/>
      <c r="C162" s="20"/>
      <c r="D162" s="20"/>
      <c r="E162" s="20"/>
      <c r="F162" s="20"/>
      <c r="G162" s="20"/>
    </row>
    <row r="163" spans="1:7" x14ac:dyDescent="0.2">
      <c r="A163" s="20"/>
      <c r="B163" s="20"/>
      <c r="C163" s="20"/>
      <c r="D163" s="20"/>
      <c r="E163" s="20"/>
      <c r="F163" s="20"/>
      <c r="G163" s="20"/>
    </row>
    <row r="164" spans="1:7" x14ac:dyDescent="0.2">
      <c r="A164" s="20"/>
      <c r="B164" s="20"/>
      <c r="C164" s="20"/>
      <c r="D164" s="20"/>
      <c r="E164" s="20"/>
      <c r="F164" s="20"/>
      <c r="G164" s="20"/>
    </row>
    <row r="165" spans="1:7" x14ac:dyDescent="0.2">
      <c r="A165" s="20"/>
      <c r="B165" s="20"/>
      <c r="C165" s="20"/>
      <c r="D165" s="20"/>
      <c r="E165" s="20"/>
      <c r="F165" s="20"/>
      <c r="G165" s="20"/>
    </row>
    <row r="166" spans="1:7" x14ac:dyDescent="0.2">
      <c r="A166" s="20"/>
      <c r="B166" s="20"/>
      <c r="C166" s="20"/>
      <c r="D166" s="20"/>
      <c r="E166" s="20"/>
      <c r="F166" s="20"/>
      <c r="G166" s="20"/>
    </row>
    <row r="167" spans="1:7" x14ac:dyDescent="0.2">
      <c r="A167" s="20"/>
      <c r="B167" s="20"/>
      <c r="C167" s="20"/>
      <c r="D167" s="20"/>
      <c r="E167" s="20"/>
      <c r="F167" s="20"/>
      <c r="G167" s="20"/>
    </row>
    <row r="168" spans="1:7" x14ac:dyDescent="0.2">
      <c r="A168" s="20"/>
      <c r="B168" s="20"/>
      <c r="C168" s="20"/>
      <c r="D168" s="20"/>
      <c r="E168" s="20"/>
      <c r="F168" s="20"/>
      <c r="G168" s="20"/>
    </row>
    <row r="169" spans="1:7" x14ac:dyDescent="0.2">
      <c r="A169" s="20"/>
      <c r="B169" s="20"/>
      <c r="C169" s="20"/>
      <c r="D169" s="20"/>
      <c r="E169" s="20"/>
      <c r="F169" s="20"/>
      <c r="G169" s="20"/>
    </row>
    <row r="170" spans="1:7" x14ac:dyDescent="0.2">
      <c r="A170" s="20"/>
      <c r="B170" s="20"/>
      <c r="C170" s="20"/>
      <c r="D170" s="20"/>
      <c r="E170" s="20"/>
      <c r="F170" s="20"/>
      <c r="G170" s="20"/>
    </row>
    <row r="171" spans="1:7" x14ac:dyDescent="0.2">
      <c r="A171" s="20"/>
      <c r="B171" s="20"/>
      <c r="C171" s="20"/>
      <c r="D171" s="20"/>
      <c r="E171" s="20"/>
      <c r="F171" s="20"/>
      <c r="G171" s="20"/>
    </row>
    <row r="172" spans="1:7" x14ac:dyDescent="0.2">
      <c r="A172" s="20"/>
      <c r="B172" s="20"/>
      <c r="C172" s="20"/>
      <c r="D172" s="20"/>
      <c r="E172" s="20"/>
      <c r="F172" s="20"/>
      <c r="G172" s="20"/>
    </row>
    <row r="173" spans="1:7" x14ac:dyDescent="0.2">
      <c r="A173" s="20"/>
      <c r="B173" s="20"/>
      <c r="C173" s="20"/>
      <c r="D173" s="20"/>
      <c r="E173" s="20"/>
      <c r="F173" s="20"/>
      <c r="G173" s="20"/>
    </row>
    <row r="174" spans="1:7" x14ac:dyDescent="0.2">
      <c r="A174" s="20"/>
      <c r="B174" s="20"/>
      <c r="C174" s="20"/>
      <c r="D174" s="20"/>
      <c r="E174" s="20"/>
      <c r="F174" s="20"/>
      <c r="G174" s="20"/>
    </row>
    <row r="175" spans="1:7" x14ac:dyDescent="0.2">
      <c r="A175" s="20"/>
      <c r="B175" s="20"/>
      <c r="C175" s="20"/>
      <c r="D175" s="20"/>
      <c r="E175" s="20"/>
      <c r="F175" s="20"/>
      <c r="G175" s="20"/>
    </row>
  </sheetData>
  <mergeCells count="18">
    <mergeCell ref="A41:B41"/>
    <mergeCell ref="A9:G9"/>
    <mergeCell ref="A12:G12"/>
    <mergeCell ref="A15:C15"/>
    <mergeCell ref="A29:G29"/>
    <mergeCell ref="A21:B21"/>
    <mergeCell ref="B23:C23"/>
    <mergeCell ref="B24:C24"/>
    <mergeCell ref="B25:C25"/>
    <mergeCell ref="A30:G30"/>
    <mergeCell ref="A17:G17"/>
    <mergeCell ref="A18:G18"/>
    <mergeCell ref="A19:G19"/>
    <mergeCell ref="A1:G1"/>
    <mergeCell ref="A4:G4"/>
    <mergeCell ref="A5:G5"/>
    <mergeCell ref="A8:G8"/>
    <mergeCell ref="A11:G11"/>
  </mergeCells>
  <hyperlinks>
    <hyperlink ref="B26" r:id="rId1" display="www.statistik-nord.de"/>
    <hyperlink ref="B27"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A I 3 - j 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heetViews>
  <sheetFormatPr baseColWidth="10" defaultRowHeight="12.75" x14ac:dyDescent="0.2"/>
  <cols>
    <col min="1" max="1" width="83.7109375" customWidth="1"/>
    <col min="7" max="7" width="19.5703125" customWidth="1"/>
  </cols>
  <sheetData>
    <row r="1" spans="1:7" ht="12.75" customHeight="1" x14ac:dyDescent="0.2"/>
    <row r="2" spans="1:7" ht="12.75" customHeight="1" x14ac:dyDescent="0.25">
      <c r="A2" s="27"/>
      <c r="B2" s="27"/>
      <c r="C2" s="27"/>
      <c r="D2" s="27"/>
      <c r="E2" s="27"/>
      <c r="F2" s="27"/>
      <c r="G2" s="27"/>
    </row>
    <row r="3" spans="1:7" s="9" customFormat="1" ht="12.75" customHeight="1" x14ac:dyDescent="0.25">
      <c r="A3" s="27"/>
      <c r="B3" s="27"/>
      <c r="C3" s="27"/>
      <c r="D3" s="27"/>
      <c r="E3" s="27"/>
      <c r="F3" s="27"/>
      <c r="G3" s="27"/>
    </row>
    <row r="4" spans="1:7" s="9" customFormat="1" ht="12.75" customHeight="1" x14ac:dyDescent="0.25">
      <c r="A4" s="31"/>
      <c r="B4" s="27"/>
      <c r="C4" s="27"/>
      <c r="D4" s="27"/>
      <c r="E4" s="27"/>
      <c r="F4" s="27"/>
      <c r="G4" s="27"/>
    </row>
    <row r="5" spans="1:7" s="9" customFormat="1" ht="12.75" customHeight="1" x14ac:dyDescent="0.25">
      <c r="A5" s="27"/>
      <c r="B5" s="27"/>
      <c r="C5" s="27"/>
      <c r="D5" s="27"/>
      <c r="E5" s="27"/>
      <c r="F5" s="27"/>
      <c r="G5" s="27"/>
    </row>
    <row r="6" spans="1:7" s="9" customFormat="1" ht="12.75" customHeight="1" x14ac:dyDescent="0.25">
      <c r="A6" s="31"/>
      <c r="B6" s="27"/>
      <c r="C6" s="27"/>
      <c r="D6" s="27"/>
      <c r="E6" s="27"/>
      <c r="F6" s="27"/>
      <c r="G6" s="27"/>
    </row>
    <row r="7" spans="1:7" s="9" customFormat="1" ht="12.75" customHeight="1" x14ac:dyDescent="0.25">
      <c r="A7" s="27"/>
      <c r="B7" s="27"/>
      <c r="C7" s="27"/>
      <c r="D7" s="27"/>
      <c r="E7" s="27"/>
      <c r="F7" s="27"/>
      <c r="G7" s="27"/>
    </row>
    <row r="8" spans="1:7" s="9" customFormat="1" ht="12.75" customHeight="1" x14ac:dyDescent="0.25">
      <c r="A8" s="31"/>
      <c r="B8" s="27"/>
      <c r="C8" s="27"/>
      <c r="D8" s="27"/>
      <c r="E8" s="27"/>
      <c r="F8" s="27"/>
      <c r="G8" s="27"/>
    </row>
    <row r="9" spans="1:7" ht="12.75" customHeight="1" x14ac:dyDescent="0.2">
      <c r="A9" s="26"/>
      <c r="B9" s="26"/>
      <c r="C9" s="26"/>
      <c r="D9" s="26"/>
      <c r="E9" s="26"/>
      <c r="F9" s="26"/>
      <c r="G9" s="26"/>
    </row>
    <row r="10" spans="1:7" ht="12.75" customHeight="1" x14ac:dyDescent="0.2">
      <c r="A10" s="9"/>
      <c r="B10" s="26"/>
      <c r="C10" s="26"/>
      <c r="D10" s="26"/>
      <c r="E10" s="26"/>
      <c r="F10" s="26"/>
      <c r="G10" s="26"/>
    </row>
    <row r="11" spans="1:7" ht="12.75" customHeight="1" x14ac:dyDescent="0.2">
      <c r="A11" s="26"/>
      <c r="B11" s="26"/>
      <c r="C11" s="26"/>
      <c r="D11" s="26"/>
      <c r="E11" s="26"/>
      <c r="F11" s="26"/>
      <c r="G11" s="26"/>
    </row>
    <row r="12" spans="1:7" ht="12.75" customHeight="1" x14ac:dyDescent="0.2">
      <c r="A12" s="9"/>
      <c r="B12" s="26"/>
      <c r="C12" s="26"/>
      <c r="D12" s="26"/>
      <c r="E12" s="26"/>
      <c r="F12" s="26"/>
      <c r="G12" s="26"/>
    </row>
    <row r="13" spans="1:7" ht="12.75" customHeight="1" x14ac:dyDescent="0.2">
      <c r="A13" s="9"/>
      <c r="B13" s="26"/>
      <c r="C13" s="26"/>
      <c r="D13" s="26"/>
      <c r="E13" s="26"/>
      <c r="F13" s="26"/>
      <c r="G13" s="26"/>
    </row>
    <row r="14" spans="1:7" ht="12.75" customHeight="1" x14ac:dyDescent="0.2">
      <c r="A14" s="9"/>
      <c r="B14" s="26"/>
      <c r="C14" s="26"/>
      <c r="D14" s="26"/>
      <c r="E14" s="26"/>
      <c r="F14" s="26"/>
      <c r="G14" s="26"/>
    </row>
    <row r="15" spans="1:7" ht="12.75" customHeight="1" x14ac:dyDescent="0.2">
      <c r="A15" s="9"/>
      <c r="B15" s="26"/>
      <c r="C15" s="26"/>
      <c r="D15" s="26"/>
      <c r="E15" s="26"/>
      <c r="F15" s="26"/>
      <c r="G15" s="26"/>
    </row>
    <row r="16" spans="1:7" x14ac:dyDescent="0.2">
      <c r="A16" s="9"/>
      <c r="B16" s="26"/>
      <c r="C16" s="26"/>
      <c r="D16" s="26"/>
      <c r="E16" s="26"/>
      <c r="F16" s="26"/>
      <c r="G16" s="26"/>
    </row>
    <row r="17" spans="1:7" x14ac:dyDescent="0.2">
      <c r="A17" s="9"/>
      <c r="B17" s="26"/>
      <c r="C17" s="26"/>
      <c r="D17" s="26"/>
      <c r="E17" s="26"/>
      <c r="F17" s="26"/>
      <c r="G17" s="26"/>
    </row>
    <row r="18" spans="1:7" x14ac:dyDescent="0.2">
      <c r="A18" s="26"/>
      <c r="B18" s="26"/>
      <c r="C18" s="26"/>
      <c r="D18" s="26"/>
      <c r="E18" s="26"/>
      <c r="F18" s="26"/>
      <c r="G18" s="26"/>
    </row>
    <row r="19" spans="1:7" x14ac:dyDescent="0.2">
      <c r="A19" s="26"/>
      <c r="B19" s="26"/>
      <c r="C19" s="26"/>
      <c r="D19" s="26"/>
      <c r="E19" s="26"/>
      <c r="F19" s="26"/>
      <c r="G19" s="26"/>
    </row>
    <row r="20" spans="1:7" x14ac:dyDescent="0.2">
      <c r="A20" s="9"/>
      <c r="B20" s="26"/>
      <c r="C20" s="26"/>
      <c r="D20" s="26"/>
      <c r="E20" s="26"/>
      <c r="F20" s="26"/>
      <c r="G20" s="26"/>
    </row>
    <row r="21" spans="1:7" x14ac:dyDescent="0.2">
      <c r="A21" s="9"/>
      <c r="B21" s="26"/>
      <c r="C21" s="26"/>
      <c r="D21" s="26"/>
      <c r="E21" s="26"/>
      <c r="F21" s="26"/>
      <c r="G21" s="26"/>
    </row>
    <row r="22" spans="1:7" x14ac:dyDescent="0.2">
      <c r="A22" s="26"/>
      <c r="B22" s="26"/>
      <c r="C22" s="26"/>
      <c r="D22" s="26"/>
      <c r="E22" s="26"/>
      <c r="F22" s="26"/>
      <c r="G22" s="26"/>
    </row>
    <row r="23" spans="1:7" x14ac:dyDescent="0.2">
      <c r="A23" s="28"/>
      <c r="B23" s="29"/>
      <c r="C23" s="29"/>
      <c r="D23" s="29"/>
      <c r="E23" s="29"/>
      <c r="F23" s="29"/>
      <c r="G23" s="29"/>
    </row>
    <row r="24" spans="1:7" x14ac:dyDescent="0.2">
      <c r="A24" s="30"/>
      <c r="B24" s="29"/>
      <c r="C24" s="29"/>
      <c r="D24" s="29"/>
      <c r="E24" s="29"/>
      <c r="F24" s="29"/>
      <c r="G24" s="29"/>
    </row>
    <row r="25" spans="1:7" x14ac:dyDescent="0.2">
      <c r="A25" s="29"/>
      <c r="B25" s="29"/>
      <c r="C25" s="29"/>
      <c r="D25" s="29"/>
      <c r="E25" s="29"/>
      <c r="F25" s="29"/>
      <c r="G25" s="29"/>
    </row>
    <row r="26" spans="1:7" x14ac:dyDescent="0.2">
      <c r="A26" s="26"/>
      <c r="B26" s="26"/>
      <c r="C26" s="26"/>
      <c r="D26" s="26"/>
      <c r="E26" s="26"/>
      <c r="F26" s="26"/>
      <c r="G26" s="2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zoomScaleNormal="100" workbookViewId="0">
      <selection activeCell="A3" sqref="A3:E3"/>
    </sheetView>
  </sheetViews>
  <sheetFormatPr baseColWidth="10" defaultColWidth="11.28515625" defaultRowHeight="12.75" x14ac:dyDescent="0.2"/>
  <cols>
    <col min="1" max="1" width="22" style="9" customWidth="1"/>
    <col min="2" max="5" width="16.7109375" style="9" customWidth="1"/>
    <col min="6" max="26" width="11.28515625" style="9" customWidth="1"/>
    <col min="27" max="16384" width="11.28515625" style="9"/>
  </cols>
  <sheetData>
    <row r="1" spans="1:8" s="8" customFormat="1" ht="14.1" customHeight="1" x14ac:dyDescent="0.2">
      <c r="A1" s="69" t="s">
        <v>153</v>
      </c>
      <c r="B1" s="69"/>
      <c r="C1" s="70"/>
      <c r="D1" s="70"/>
      <c r="E1" s="70"/>
    </row>
    <row r="2" spans="1:8" s="8" customFormat="1" ht="14.1" customHeight="1" x14ac:dyDescent="0.2">
      <c r="A2" s="71" t="s">
        <v>144</v>
      </c>
      <c r="B2" s="71"/>
      <c r="C2" s="71"/>
      <c r="D2" s="71"/>
      <c r="E2" s="71"/>
    </row>
    <row r="3" spans="1:8" s="8" customFormat="1" ht="14.1" customHeight="1" x14ac:dyDescent="0.2">
      <c r="A3" s="69" t="s">
        <v>127</v>
      </c>
      <c r="B3" s="69"/>
      <c r="C3" s="69"/>
      <c r="D3" s="69"/>
      <c r="E3" s="69"/>
    </row>
    <row r="4" spans="1:8" s="8" customFormat="1" ht="14.1" customHeight="1" x14ac:dyDescent="0.2">
      <c r="A4" s="19"/>
      <c r="B4" s="19"/>
      <c r="C4" s="19"/>
      <c r="D4" s="19"/>
      <c r="E4" s="19"/>
    </row>
    <row r="5" spans="1:8" ht="28.35" customHeight="1" x14ac:dyDescent="0.2">
      <c r="A5" s="74" t="s">
        <v>143</v>
      </c>
      <c r="B5" s="76" t="s">
        <v>142</v>
      </c>
      <c r="C5" s="72" t="s">
        <v>30</v>
      </c>
      <c r="D5" s="72" t="s">
        <v>22</v>
      </c>
      <c r="E5" s="73" t="s">
        <v>23</v>
      </c>
    </row>
    <row r="6" spans="1:8" ht="28.35" customHeight="1" x14ac:dyDescent="0.2">
      <c r="A6" s="75"/>
      <c r="B6" s="77"/>
      <c r="C6" s="11" t="s">
        <v>139</v>
      </c>
      <c r="D6" s="11" t="s">
        <v>140</v>
      </c>
      <c r="E6" s="12" t="s">
        <v>141</v>
      </c>
    </row>
    <row r="7" spans="1:8" ht="14.1" customHeight="1" x14ac:dyDescent="0.2">
      <c r="A7" s="32"/>
      <c r="B7" s="38"/>
      <c r="C7" s="13"/>
      <c r="D7" s="13"/>
      <c r="E7" s="13"/>
    </row>
    <row r="8" spans="1:8" ht="14.1" customHeight="1" x14ac:dyDescent="0.2">
      <c r="A8" s="33" t="s">
        <v>31</v>
      </c>
      <c r="B8" s="44">
        <v>2018</v>
      </c>
      <c r="C8" s="45">
        <v>20610</v>
      </c>
      <c r="D8" s="45">
        <v>10640</v>
      </c>
      <c r="E8" s="45">
        <v>9970</v>
      </c>
    </row>
    <row r="9" spans="1:8" ht="14.1" customHeight="1" x14ac:dyDescent="0.2">
      <c r="A9" s="33" t="s">
        <v>32</v>
      </c>
      <c r="B9" s="44">
        <f>$B$8-1</f>
        <v>2017</v>
      </c>
      <c r="C9" s="45">
        <v>20472</v>
      </c>
      <c r="D9" s="45">
        <v>10579</v>
      </c>
      <c r="E9" s="45">
        <v>9893</v>
      </c>
    </row>
    <row r="10" spans="1:8" ht="14.1" customHeight="1" x14ac:dyDescent="0.2">
      <c r="A10" s="33" t="s">
        <v>33</v>
      </c>
      <c r="B10" s="44">
        <f>$B$8-2</f>
        <v>2016</v>
      </c>
      <c r="C10" s="45">
        <v>20445</v>
      </c>
      <c r="D10" s="45">
        <v>10363</v>
      </c>
      <c r="E10" s="45">
        <v>10082</v>
      </c>
    </row>
    <row r="11" spans="1:8" ht="14.1" customHeight="1" x14ac:dyDescent="0.2">
      <c r="A11" s="33" t="s">
        <v>34</v>
      </c>
      <c r="B11" s="44">
        <f>$B$8-3</f>
        <v>2015</v>
      </c>
      <c r="C11" s="45">
        <v>19032</v>
      </c>
      <c r="D11" s="45">
        <v>9734</v>
      </c>
      <c r="E11" s="45">
        <v>9298</v>
      </c>
      <c r="H11" s="16"/>
    </row>
    <row r="12" spans="1:8" ht="14.1" customHeight="1" x14ac:dyDescent="0.2">
      <c r="A12" s="33" t="s">
        <v>35</v>
      </c>
      <c r="B12" s="44">
        <f>$B$8-4</f>
        <v>2014</v>
      </c>
      <c r="C12" s="45">
        <v>18516</v>
      </c>
      <c r="D12" s="45">
        <v>9424</v>
      </c>
      <c r="E12" s="45">
        <v>9092</v>
      </c>
    </row>
    <row r="13" spans="1:8" ht="14.1" customHeight="1" x14ac:dyDescent="0.2">
      <c r="A13" s="40" t="s">
        <v>36</v>
      </c>
      <c r="B13" s="46"/>
      <c r="C13" s="45">
        <f>SUM(C8:C12)</f>
        <v>99075</v>
      </c>
      <c r="D13" s="45">
        <f>SUM(D8:D12)</f>
        <v>50740</v>
      </c>
      <c r="E13" s="45">
        <f>SUM(E8:E12)</f>
        <v>48335</v>
      </c>
    </row>
    <row r="14" spans="1:8" ht="14.1" customHeight="1" x14ac:dyDescent="0.2">
      <c r="A14" s="34" t="s">
        <v>37</v>
      </c>
      <c r="B14" s="44">
        <f>$B$8-5</f>
        <v>2013</v>
      </c>
      <c r="C14" s="45">
        <v>17562</v>
      </c>
      <c r="D14" s="45">
        <v>8977</v>
      </c>
      <c r="E14" s="45">
        <v>8585</v>
      </c>
    </row>
    <row r="15" spans="1:8" ht="14.1" customHeight="1" x14ac:dyDescent="0.2">
      <c r="A15" s="34" t="s">
        <v>38</v>
      </c>
      <c r="B15" s="44">
        <f>$B$8-6</f>
        <v>2012</v>
      </c>
      <c r="C15" s="45">
        <v>17005</v>
      </c>
      <c r="D15" s="45">
        <v>8764</v>
      </c>
      <c r="E15" s="45">
        <v>8241</v>
      </c>
    </row>
    <row r="16" spans="1:8" ht="14.1" customHeight="1" x14ac:dyDescent="0.2">
      <c r="A16" s="34" t="s">
        <v>39</v>
      </c>
      <c r="B16" s="44">
        <f>$B$8-7</f>
        <v>2011</v>
      </c>
      <c r="C16" s="45">
        <v>16014</v>
      </c>
      <c r="D16" s="45">
        <v>8181</v>
      </c>
      <c r="E16" s="45">
        <v>7833</v>
      </c>
    </row>
    <row r="17" spans="1:5" ht="14.1" customHeight="1" x14ac:dyDescent="0.2">
      <c r="A17" s="34" t="s">
        <v>40</v>
      </c>
      <c r="B17" s="44">
        <f>$B$8-8</f>
        <v>2010</v>
      </c>
      <c r="C17" s="45">
        <v>16252</v>
      </c>
      <c r="D17" s="45">
        <v>8349</v>
      </c>
      <c r="E17" s="45">
        <v>7903</v>
      </c>
    </row>
    <row r="18" spans="1:5" ht="14.1" customHeight="1" x14ac:dyDescent="0.2">
      <c r="A18" s="34" t="s">
        <v>41</v>
      </c>
      <c r="B18" s="44">
        <f>$B$8-9</f>
        <v>2009</v>
      </c>
      <c r="C18" s="45">
        <v>15986</v>
      </c>
      <c r="D18" s="45">
        <v>8318</v>
      </c>
      <c r="E18" s="45">
        <v>7668</v>
      </c>
    </row>
    <row r="19" spans="1:5" ht="14.1" customHeight="1" x14ac:dyDescent="0.2">
      <c r="A19" s="41" t="s">
        <v>36</v>
      </c>
      <c r="B19" s="46"/>
      <c r="C19" s="45">
        <f>SUM(C14:C18)</f>
        <v>82819</v>
      </c>
      <c r="D19" s="45">
        <f>SUM(D14:D18)</f>
        <v>42589</v>
      </c>
      <c r="E19" s="45">
        <f>SUM(E14:E18)</f>
        <v>40230</v>
      </c>
    </row>
    <row r="20" spans="1:5" ht="14.1" customHeight="1" x14ac:dyDescent="0.2">
      <c r="A20" s="34" t="s">
        <v>42</v>
      </c>
      <c r="B20" s="44">
        <f>$B$8-10</f>
        <v>2008</v>
      </c>
      <c r="C20" s="45">
        <v>16289</v>
      </c>
      <c r="D20" s="45">
        <v>8398</v>
      </c>
      <c r="E20" s="45">
        <v>7891</v>
      </c>
    </row>
    <row r="21" spans="1:5" ht="14.1" customHeight="1" x14ac:dyDescent="0.2">
      <c r="A21" s="34" t="s">
        <v>43</v>
      </c>
      <c r="B21" s="44">
        <f>$B$8-11</f>
        <v>2007</v>
      </c>
      <c r="C21" s="45">
        <v>15896</v>
      </c>
      <c r="D21" s="45">
        <v>8272</v>
      </c>
      <c r="E21" s="45">
        <v>7624</v>
      </c>
    </row>
    <row r="22" spans="1:5" ht="14.1" customHeight="1" x14ac:dyDescent="0.2">
      <c r="A22" s="34" t="s">
        <v>44</v>
      </c>
      <c r="B22" s="44">
        <f>$B$8-12</f>
        <v>2006</v>
      </c>
      <c r="C22" s="45">
        <v>15617</v>
      </c>
      <c r="D22" s="45">
        <v>8169</v>
      </c>
      <c r="E22" s="45">
        <v>7448</v>
      </c>
    </row>
    <row r="23" spans="1:5" ht="14.1" customHeight="1" x14ac:dyDescent="0.2">
      <c r="A23" s="34" t="s">
        <v>45</v>
      </c>
      <c r="B23" s="44">
        <f>$B$8-13</f>
        <v>2005</v>
      </c>
      <c r="C23" s="45">
        <v>15553</v>
      </c>
      <c r="D23" s="45">
        <v>8038</v>
      </c>
      <c r="E23" s="45">
        <v>7515</v>
      </c>
    </row>
    <row r="24" spans="1:5" ht="14.1" customHeight="1" x14ac:dyDescent="0.2">
      <c r="A24" s="34" t="s">
        <v>46</v>
      </c>
      <c r="B24" s="44">
        <f>$B$8-14</f>
        <v>2004</v>
      </c>
      <c r="C24" s="45">
        <v>15374</v>
      </c>
      <c r="D24" s="45">
        <v>7955</v>
      </c>
      <c r="E24" s="45">
        <v>7419</v>
      </c>
    </row>
    <row r="25" spans="1:5" ht="14.1" customHeight="1" x14ac:dyDescent="0.2">
      <c r="A25" s="41" t="s">
        <v>36</v>
      </c>
      <c r="B25" s="46"/>
      <c r="C25" s="45">
        <f>SUM(C20:C24)</f>
        <v>78729</v>
      </c>
      <c r="D25" s="45">
        <f>SUM(D20:D24)</f>
        <v>40832</v>
      </c>
      <c r="E25" s="45">
        <f>SUM(E20:E24)</f>
        <v>37897</v>
      </c>
    </row>
    <row r="26" spans="1:5" ht="14.1" customHeight="1" x14ac:dyDescent="0.2">
      <c r="A26" s="34" t="s">
        <v>47</v>
      </c>
      <c r="B26" s="44">
        <f>$B$8-15</f>
        <v>2003</v>
      </c>
      <c r="C26" s="45">
        <v>15158</v>
      </c>
      <c r="D26" s="45">
        <v>7884</v>
      </c>
      <c r="E26" s="45">
        <v>7274</v>
      </c>
    </row>
    <row r="27" spans="1:5" ht="14.1" customHeight="1" x14ac:dyDescent="0.2">
      <c r="A27" s="34" t="s">
        <v>48</v>
      </c>
      <c r="B27" s="44">
        <f>$B$8-16</f>
        <v>2002</v>
      </c>
      <c r="C27" s="45">
        <v>15103</v>
      </c>
      <c r="D27" s="45">
        <v>7737</v>
      </c>
      <c r="E27" s="45">
        <v>7366</v>
      </c>
    </row>
    <row r="28" spans="1:5" ht="14.1" customHeight="1" x14ac:dyDescent="0.2">
      <c r="A28" s="34" t="s">
        <v>49</v>
      </c>
      <c r="B28" s="44">
        <f>$B$8-17</f>
        <v>2001</v>
      </c>
      <c r="C28" s="45">
        <v>15578</v>
      </c>
      <c r="D28" s="45">
        <v>8021</v>
      </c>
      <c r="E28" s="45">
        <v>7557</v>
      </c>
    </row>
    <row r="29" spans="1:5" ht="14.1" customHeight="1" x14ac:dyDescent="0.2">
      <c r="A29" s="34" t="s">
        <v>50</v>
      </c>
      <c r="B29" s="44">
        <f>$B$8-18</f>
        <v>2000</v>
      </c>
      <c r="C29" s="45">
        <v>16784</v>
      </c>
      <c r="D29" s="45">
        <v>8814</v>
      </c>
      <c r="E29" s="45">
        <v>7970</v>
      </c>
    </row>
    <row r="30" spans="1:5" ht="14.1" customHeight="1" x14ac:dyDescent="0.2">
      <c r="A30" s="33" t="s">
        <v>51</v>
      </c>
      <c r="B30" s="44">
        <f>$B$8-19</f>
        <v>1999</v>
      </c>
      <c r="C30" s="45">
        <v>17750</v>
      </c>
      <c r="D30" s="45">
        <v>9224</v>
      </c>
      <c r="E30" s="45">
        <v>8526</v>
      </c>
    </row>
    <row r="31" spans="1:5" ht="14.1" customHeight="1" x14ac:dyDescent="0.2">
      <c r="A31" s="41" t="s">
        <v>36</v>
      </c>
      <c r="B31" s="46"/>
      <c r="C31" s="45">
        <f>SUM(C26:C30)</f>
        <v>80373</v>
      </c>
      <c r="D31" s="45">
        <f>SUM(D26:D30)</f>
        <v>41680</v>
      </c>
      <c r="E31" s="45">
        <f>SUM(E26:E30)</f>
        <v>38693</v>
      </c>
    </row>
    <row r="32" spans="1:5" ht="14.1" customHeight="1" x14ac:dyDescent="0.2">
      <c r="A32" s="34" t="s">
        <v>52</v>
      </c>
      <c r="B32" s="44">
        <f>$B$8-20</f>
        <v>1998</v>
      </c>
      <c r="C32" s="45">
        <v>19462</v>
      </c>
      <c r="D32" s="45">
        <v>10023</v>
      </c>
      <c r="E32" s="45">
        <v>9439</v>
      </c>
    </row>
    <row r="33" spans="1:5" ht="14.1" customHeight="1" x14ac:dyDescent="0.2">
      <c r="A33" s="34" t="s">
        <v>53</v>
      </c>
      <c r="B33" s="44">
        <f>$B$8-21</f>
        <v>1997</v>
      </c>
      <c r="C33" s="45">
        <v>21876</v>
      </c>
      <c r="D33" s="45">
        <v>11229</v>
      </c>
      <c r="E33" s="45">
        <v>10647</v>
      </c>
    </row>
    <row r="34" spans="1:5" ht="14.1" customHeight="1" x14ac:dyDescent="0.2">
      <c r="A34" s="34" t="s">
        <v>54</v>
      </c>
      <c r="B34" s="44">
        <f>$B$8-22</f>
        <v>1996</v>
      </c>
      <c r="C34" s="45">
        <v>22706</v>
      </c>
      <c r="D34" s="45">
        <v>11441</v>
      </c>
      <c r="E34" s="45">
        <v>11265</v>
      </c>
    </row>
    <row r="35" spans="1:5" ht="14.1" customHeight="1" x14ac:dyDescent="0.2">
      <c r="A35" s="34" t="s">
        <v>55</v>
      </c>
      <c r="B35" s="44">
        <f>$B$8-23</f>
        <v>1995</v>
      </c>
      <c r="C35" s="45">
        <v>23395</v>
      </c>
      <c r="D35" s="45">
        <v>11724</v>
      </c>
      <c r="E35" s="45">
        <v>11671</v>
      </c>
    </row>
    <row r="36" spans="1:5" ht="14.1" customHeight="1" x14ac:dyDescent="0.2">
      <c r="A36" s="34" t="s">
        <v>56</v>
      </c>
      <c r="B36" s="44">
        <f>$B$8-24</f>
        <v>1994</v>
      </c>
      <c r="C36" s="45">
        <v>25047</v>
      </c>
      <c r="D36" s="45">
        <v>12440</v>
      </c>
      <c r="E36" s="45">
        <v>12607</v>
      </c>
    </row>
    <row r="37" spans="1:5" ht="14.1" customHeight="1" x14ac:dyDescent="0.2">
      <c r="A37" s="41" t="s">
        <v>36</v>
      </c>
      <c r="B37" s="46"/>
      <c r="C37" s="45">
        <f>SUM(C32:C36)</f>
        <v>112486</v>
      </c>
      <c r="D37" s="45">
        <f>SUM(D32:D36)</f>
        <v>56857</v>
      </c>
      <c r="E37" s="45">
        <f>SUM(E32:E36)</f>
        <v>55629</v>
      </c>
    </row>
    <row r="38" spans="1:5" ht="14.1" customHeight="1" x14ac:dyDescent="0.2">
      <c r="A38" s="34" t="s">
        <v>57</v>
      </c>
      <c r="B38" s="44">
        <f>$B$8-25</f>
        <v>1993</v>
      </c>
      <c r="C38" s="45">
        <v>26508</v>
      </c>
      <c r="D38" s="45">
        <v>13013</v>
      </c>
      <c r="E38" s="45">
        <v>13495</v>
      </c>
    </row>
    <row r="39" spans="1:5" ht="14.1" customHeight="1" x14ac:dyDescent="0.2">
      <c r="A39" s="34" t="s">
        <v>58</v>
      </c>
      <c r="B39" s="44">
        <f>$B$8-26</f>
        <v>1992</v>
      </c>
      <c r="C39" s="45">
        <v>27671</v>
      </c>
      <c r="D39" s="45">
        <v>13609</v>
      </c>
      <c r="E39" s="45">
        <v>14062</v>
      </c>
    </row>
    <row r="40" spans="1:5" ht="14.1" customHeight="1" x14ac:dyDescent="0.2">
      <c r="A40" s="34" t="s">
        <v>59</v>
      </c>
      <c r="B40" s="44">
        <f>$B$8-27</f>
        <v>1991</v>
      </c>
      <c r="C40" s="45">
        <v>29732</v>
      </c>
      <c r="D40" s="45">
        <v>14615</v>
      </c>
      <c r="E40" s="45">
        <v>15117</v>
      </c>
    </row>
    <row r="41" spans="1:5" ht="14.1" customHeight="1" x14ac:dyDescent="0.2">
      <c r="A41" s="34" t="s">
        <v>60</v>
      </c>
      <c r="B41" s="44">
        <f>$B$8-28</f>
        <v>1990</v>
      </c>
      <c r="C41" s="45">
        <v>32191</v>
      </c>
      <c r="D41" s="45">
        <v>15863</v>
      </c>
      <c r="E41" s="45">
        <v>16328</v>
      </c>
    </row>
    <row r="42" spans="1:5" ht="14.1" customHeight="1" x14ac:dyDescent="0.2">
      <c r="A42" s="34" t="s">
        <v>61</v>
      </c>
      <c r="B42" s="44">
        <f>$B$8-29</f>
        <v>1989</v>
      </c>
      <c r="C42" s="45">
        <v>31910</v>
      </c>
      <c r="D42" s="45">
        <v>15734</v>
      </c>
      <c r="E42" s="45">
        <v>16176</v>
      </c>
    </row>
    <row r="43" spans="1:5" ht="14.1" customHeight="1" x14ac:dyDescent="0.2">
      <c r="A43" s="41" t="s">
        <v>36</v>
      </c>
      <c r="B43" s="46"/>
      <c r="C43" s="45">
        <f>SUM(C38:C42)</f>
        <v>148012</v>
      </c>
      <c r="D43" s="45">
        <f>SUM(D38:D42)</f>
        <v>72834</v>
      </c>
      <c r="E43" s="45">
        <f>SUM(E38:E42)</f>
        <v>75178</v>
      </c>
    </row>
    <row r="44" spans="1:5" ht="14.1" customHeight="1" x14ac:dyDescent="0.2">
      <c r="A44" s="34" t="s">
        <v>62</v>
      </c>
      <c r="B44" s="44">
        <f>$B$8-30</f>
        <v>1988</v>
      </c>
      <c r="C44" s="45">
        <v>32677</v>
      </c>
      <c r="D44" s="45">
        <v>16160</v>
      </c>
      <c r="E44" s="45">
        <v>16517</v>
      </c>
    </row>
    <row r="45" spans="1:5" ht="14.1" customHeight="1" x14ac:dyDescent="0.2">
      <c r="A45" s="34" t="s">
        <v>63</v>
      </c>
      <c r="B45" s="44">
        <f>$B$8-31</f>
        <v>1987</v>
      </c>
      <c r="C45" s="45">
        <v>31550</v>
      </c>
      <c r="D45" s="45">
        <v>15752</v>
      </c>
      <c r="E45" s="45">
        <v>15798</v>
      </c>
    </row>
    <row r="46" spans="1:5" ht="14.1" customHeight="1" x14ac:dyDescent="0.2">
      <c r="A46" s="34" t="s">
        <v>64</v>
      </c>
      <c r="B46" s="44">
        <f>$B$8-32</f>
        <v>1986</v>
      </c>
      <c r="C46" s="45">
        <v>30789</v>
      </c>
      <c r="D46" s="45">
        <v>15438</v>
      </c>
      <c r="E46" s="45">
        <v>15351</v>
      </c>
    </row>
    <row r="47" spans="1:5" ht="14.1" customHeight="1" x14ac:dyDescent="0.2">
      <c r="A47" s="34" t="s">
        <v>65</v>
      </c>
      <c r="B47" s="44">
        <f>$B$8-33</f>
        <v>1985</v>
      </c>
      <c r="C47" s="45">
        <v>29664</v>
      </c>
      <c r="D47" s="45">
        <v>14726</v>
      </c>
      <c r="E47" s="45">
        <v>14938</v>
      </c>
    </row>
    <row r="48" spans="1:5" ht="14.1" customHeight="1" x14ac:dyDescent="0.2">
      <c r="A48" s="34" t="s">
        <v>66</v>
      </c>
      <c r="B48" s="44">
        <f>$B$8-34</f>
        <v>1984</v>
      </c>
      <c r="C48" s="45">
        <v>29295</v>
      </c>
      <c r="D48" s="45">
        <v>14655</v>
      </c>
      <c r="E48" s="45">
        <v>14640</v>
      </c>
    </row>
    <row r="49" spans="1:5" ht="14.1" customHeight="1" x14ac:dyDescent="0.2">
      <c r="A49" s="41" t="s">
        <v>36</v>
      </c>
      <c r="B49" s="46"/>
      <c r="C49" s="45">
        <f>SUM(C44:C48)</f>
        <v>153975</v>
      </c>
      <c r="D49" s="45">
        <f>SUM(D44:D48)</f>
        <v>76731</v>
      </c>
      <c r="E49" s="45">
        <f>SUM(E44:E48)</f>
        <v>77244</v>
      </c>
    </row>
    <row r="50" spans="1:5" ht="14.1" customHeight="1" x14ac:dyDescent="0.2">
      <c r="A50" s="34" t="s">
        <v>67</v>
      </c>
      <c r="B50" s="44">
        <f>$B$8-35</f>
        <v>1983</v>
      </c>
      <c r="C50" s="45">
        <v>28798</v>
      </c>
      <c r="D50" s="45">
        <v>14386</v>
      </c>
      <c r="E50" s="45">
        <v>14412</v>
      </c>
    </row>
    <row r="51" spans="1:5" ht="14.1" customHeight="1" x14ac:dyDescent="0.2">
      <c r="A51" s="34" t="s">
        <v>68</v>
      </c>
      <c r="B51" s="44">
        <f>$B$8-36</f>
        <v>1982</v>
      </c>
      <c r="C51" s="45">
        <v>28834</v>
      </c>
      <c r="D51" s="45">
        <v>14409</v>
      </c>
      <c r="E51" s="45">
        <v>14425</v>
      </c>
    </row>
    <row r="52" spans="1:5" ht="14.1" customHeight="1" x14ac:dyDescent="0.2">
      <c r="A52" s="34" t="s">
        <v>69</v>
      </c>
      <c r="B52" s="44">
        <f>$B$8-37</f>
        <v>1981</v>
      </c>
      <c r="C52" s="45">
        <v>28724</v>
      </c>
      <c r="D52" s="45">
        <v>14135</v>
      </c>
      <c r="E52" s="45">
        <v>14589</v>
      </c>
    </row>
    <row r="53" spans="1:5" ht="14.1" customHeight="1" x14ac:dyDescent="0.2">
      <c r="A53" s="34" t="s">
        <v>70</v>
      </c>
      <c r="B53" s="44">
        <f>$B$8-38</f>
        <v>1980</v>
      </c>
      <c r="C53" s="45">
        <v>28391</v>
      </c>
      <c r="D53" s="45">
        <v>14149</v>
      </c>
      <c r="E53" s="45">
        <v>14242</v>
      </c>
    </row>
    <row r="54" spans="1:5" ht="14.1" customHeight="1" x14ac:dyDescent="0.2">
      <c r="A54" s="33" t="s">
        <v>71</v>
      </c>
      <c r="B54" s="44">
        <f>$B$8-39</f>
        <v>1979</v>
      </c>
      <c r="C54" s="45">
        <v>26497</v>
      </c>
      <c r="D54" s="45">
        <v>13259</v>
      </c>
      <c r="E54" s="45">
        <v>13238</v>
      </c>
    </row>
    <row r="55" spans="1:5" ht="14.1" customHeight="1" x14ac:dyDescent="0.2">
      <c r="A55" s="40" t="s">
        <v>36</v>
      </c>
      <c r="B55" s="46"/>
      <c r="C55" s="45">
        <f>SUM(C50:C54)</f>
        <v>141244</v>
      </c>
      <c r="D55" s="45">
        <f>SUM(D50:D54)</f>
        <v>70338</v>
      </c>
      <c r="E55" s="45">
        <f>SUM(E50:E54)</f>
        <v>70906</v>
      </c>
    </row>
    <row r="56" spans="1:5" ht="14.1" customHeight="1" x14ac:dyDescent="0.2">
      <c r="A56" s="33" t="s">
        <v>72</v>
      </c>
      <c r="B56" s="44">
        <f>$B$8-40</f>
        <v>1978</v>
      </c>
      <c r="C56" s="45">
        <v>25787</v>
      </c>
      <c r="D56" s="45">
        <v>13016</v>
      </c>
      <c r="E56" s="45">
        <v>12771</v>
      </c>
    </row>
    <row r="57" spans="1:5" ht="14.1" customHeight="1" x14ac:dyDescent="0.2">
      <c r="A57" s="33" t="s">
        <v>73</v>
      </c>
      <c r="B57" s="44">
        <f>$B$8-41</f>
        <v>1977</v>
      </c>
      <c r="C57" s="45">
        <v>25216</v>
      </c>
      <c r="D57" s="45">
        <v>12786</v>
      </c>
      <c r="E57" s="45">
        <v>12430</v>
      </c>
    </row>
    <row r="58" spans="1:5" ht="14.1" customHeight="1" x14ac:dyDescent="0.2">
      <c r="A58" s="33" t="s">
        <v>74</v>
      </c>
      <c r="B58" s="44">
        <f>$B$8-42</f>
        <v>1976</v>
      </c>
      <c r="C58" s="45">
        <v>24899</v>
      </c>
      <c r="D58" s="45">
        <v>12397</v>
      </c>
      <c r="E58" s="45">
        <v>12502</v>
      </c>
    </row>
    <row r="59" spans="1:5" ht="14.1" customHeight="1" x14ac:dyDescent="0.2">
      <c r="A59" s="33" t="s">
        <v>75</v>
      </c>
      <c r="B59" s="44">
        <f>$B$8-43</f>
        <v>1975</v>
      </c>
      <c r="C59" s="45">
        <v>23627</v>
      </c>
      <c r="D59" s="45">
        <v>11925</v>
      </c>
      <c r="E59" s="45">
        <v>11702</v>
      </c>
    </row>
    <row r="60" spans="1:5" ht="14.1" customHeight="1" x14ac:dyDescent="0.2">
      <c r="A60" s="33" t="s">
        <v>76</v>
      </c>
      <c r="B60" s="44">
        <f>$B$8-44</f>
        <v>1974</v>
      </c>
      <c r="C60" s="45">
        <v>23676</v>
      </c>
      <c r="D60" s="45">
        <v>12080</v>
      </c>
      <c r="E60" s="45">
        <v>11596</v>
      </c>
    </row>
    <row r="61" spans="1:5" ht="14.1" customHeight="1" x14ac:dyDescent="0.2">
      <c r="A61" s="41" t="s">
        <v>36</v>
      </c>
      <c r="B61" s="46"/>
      <c r="C61" s="45">
        <f>SUM(C56:C60)</f>
        <v>123205</v>
      </c>
      <c r="D61" s="45">
        <f>SUM(D56:D60)</f>
        <v>62204</v>
      </c>
      <c r="E61" s="45">
        <f>SUM(E56:E60)</f>
        <v>61001</v>
      </c>
    </row>
    <row r="62" spans="1:5" ht="14.1" customHeight="1" x14ac:dyDescent="0.2">
      <c r="A62" s="34" t="s">
        <v>77</v>
      </c>
      <c r="B62" s="44">
        <f>$B$8-45</f>
        <v>1973</v>
      </c>
      <c r="C62" s="45">
        <v>22977</v>
      </c>
      <c r="D62" s="45">
        <v>11450</v>
      </c>
      <c r="E62" s="45">
        <v>11527</v>
      </c>
    </row>
    <row r="63" spans="1:5" ht="14.1" customHeight="1" x14ac:dyDescent="0.2">
      <c r="A63" s="34" t="s">
        <v>78</v>
      </c>
      <c r="B63" s="44">
        <f>$B$8-46</f>
        <v>1972</v>
      </c>
      <c r="C63" s="45">
        <v>23944</v>
      </c>
      <c r="D63" s="45">
        <v>12093</v>
      </c>
      <c r="E63" s="45">
        <v>11851</v>
      </c>
    </row>
    <row r="64" spans="1:5" ht="14.1" customHeight="1" x14ac:dyDescent="0.2">
      <c r="A64" s="34" t="s">
        <v>79</v>
      </c>
      <c r="B64" s="44">
        <f>$B$8-47</f>
        <v>1971</v>
      </c>
      <c r="C64" s="45">
        <v>25307</v>
      </c>
      <c r="D64" s="45">
        <v>12836</v>
      </c>
      <c r="E64" s="45">
        <v>12471</v>
      </c>
    </row>
    <row r="65" spans="1:5" ht="14.1" customHeight="1" x14ac:dyDescent="0.2">
      <c r="A65" s="34" t="s">
        <v>80</v>
      </c>
      <c r="B65" s="44">
        <f>$B$8-48</f>
        <v>1970</v>
      </c>
      <c r="C65" s="45">
        <v>25957</v>
      </c>
      <c r="D65" s="45">
        <v>13192</v>
      </c>
      <c r="E65" s="45">
        <v>12765</v>
      </c>
    </row>
    <row r="66" spans="1:5" ht="14.1" customHeight="1" x14ac:dyDescent="0.2">
      <c r="A66" s="34" t="s">
        <v>81</v>
      </c>
      <c r="B66" s="44">
        <f>$B$8-49</f>
        <v>1969</v>
      </c>
      <c r="C66" s="45">
        <v>26897</v>
      </c>
      <c r="D66" s="45">
        <v>13700</v>
      </c>
      <c r="E66" s="45">
        <v>13197</v>
      </c>
    </row>
    <row r="67" spans="1:5" ht="14.1" customHeight="1" x14ac:dyDescent="0.2">
      <c r="A67" s="41" t="s">
        <v>36</v>
      </c>
      <c r="B67" s="46"/>
      <c r="C67" s="45">
        <f>SUM(C62:C66)</f>
        <v>125082</v>
      </c>
      <c r="D67" s="45">
        <f>SUM(D62:D66)</f>
        <v>63271</v>
      </c>
      <c r="E67" s="45">
        <f>SUM(E62:E66)</f>
        <v>61811</v>
      </c>
    </row>
    <row r="68" spans="1:5" ht="14.1" customHeight="1" x14ac:dyDescent="0.2">
      <c r="A68" s="34" t="s">
        <v>82</v>
      </c>
      <c r="B68" s="44">
        <f>$B$8-50</f>
        <v>1968</v>
      </c>
      <c r="C68" s="45">
        <v>28792</v>
      </c>
      <c r="D68" s="45">
        <v>14737</v>
      </c>
      <c r="E68" s="45">
        <v>14055</v>
      </c>
    </row>
    <row r="69" spans="1:5" ht="14.1" customHeight="1" x14ac:dyDescent="0.2">
      <c r="A69" s="34" t="s">
        <v>83</v>
      </c>
      <c r="B69" s="44">
        <f>$B$8-51</f>
        <v>1967</v>
      </c>
      <c r="C69" s="45">
        <v>28967</v>
      </c>
      <c r="D69" s="45">
        <v>14775</v>
      </c>
      <c r="E69" s="45">
        <v>14192</v>
      </c>
    </row>
    <row r="70" spans="1:5" ht="14.1" customHeight="1" x14ac:dyDescent="0.2">
      <c r="A70" s="34" t="s">
        <v>84</v>
      </c>
      <c r="B70" s="44">
        <f>$B$8-52</f>
        <v>1966</v>
      </c>
      <c r="C70" s="45">
        <v>29133</v>
      </c>
      <c r="D70" s="45">
        <v>14778</v>
      </c>
      <c r="E70" s="45">
        <v>14355</v>
      </c>
    </row>
    <row r="71" spans="1:5" ht="14.1" customHeight="1" x14ac:dyDescent="0.2">
      <c r="A71" s="34" t="s">
        <v>85</v>
      </c>
      <c r="B71" s="44">
        <f>$B$8-53</f>
        <v>1965</v>
      </c>
      <c r="C71" s="45">
        <v>28069</v>
      </c>
      <c r="D71" s="45">
        <v>14230</v>
      </c>
      <c r="E71" s="45">
        <v>13839</v>
      </c>
    </row>
    <row r="72" spans="1:5" ht="14.1" customHeight="1" x14ac:dyDescent="0.2">
      <c r="A72" s="34" t="s">
        <v>86</v>
      </c>
      <c r="B72" s="44">
        <f>$B$8-54</f>
        <v>1964</v>
      </c>
      <c r="C72" s="45">
        <v>28433</v>
      </c>
      <c r="D72" s="45">
        <v>14379</v>
      </c>
      <c r="E72" s="45">
        <v>14054</v>
      </c>
    </row>
    <row r="73" spans="1:5" ht="14.1" customHeight="1" x14ac:dyDescent="0.2">
      <c r="A73" s="41" t="s">
        <v>36</v>
      </c>
      <c r="B73" s="46"/>
      <c r="C73" s="45">
        <f>SUM(C68:C72)</f>
        <v>143394</v>
      </c>
      <c r="D73" s="45">
        <f>SUM(D68:D72)</f>
        <v>72899</v>
      </c>
      <c r="E73" s="45">
        <f>SUM(E68:E72)</f>
        <v>70495</v>
      </c>
    </row>
    <row r="74" spans="1:5" ht="14.1" customHeight="1" x14ac:dyDescent="0.2">
      <c r="A74" s="34" t="s">
        <v>87</v>
      </c>
      <c r="B74" s="44">
        <f>$B$8-55</f>
        <v>1963</v>
      </c>
      <c r="C74" s="45">
        <v>27107</v>
      </c>
      <c r="D74" s="45">
        <v>13617</v>
      </c>
      <c r="E74" s="45">
        <v>13490</v>
      </c>
    </row>
    <row r="75" spans="1:5" ht="14.1" customHeight="1" x14ac:dyDescent="0.2">
      <c r="A75" s="34" t="s">
        <v>88</v>
      </c>
      <c r="B75" s="44">
        <f>$B$8-56</f>
        <v>1962</v>
      </c>
      <c r="C75" s="45">
        <v>25267</v>
      </c>
      <c r="D75" s="45">
        <v>12628</v>
      </c>
      <c r="E75" s="45">
        <v>12639</v>
      </c>
    </row>
    <row r="76" spans="1:5" ht="13.15" customHeight="1" x14ac:dyDescent="0.2">
      <c r="A76" s="34" t="s">
        <v>89</v>
      </c>
      <c r="B76" s="44">
        <f>$B$8-57</f>
        <v>1961</v>
      </c>
      <c r="C76" s="45">
        <v>24105</v>
      </c>
      <c r="D76" s="45">
        <v>11943</v>
      </c>
      <c r="E76" s="45">
        <v>12162</v>
      </c>
    </row>
    <row r="77" spans="1:5" ht="14.1" customHeight="1" x14ac:dyDescent="0.2">
      <c r="A77" s="33" t="s">
        <v>90</v>
      </c>
      <c r="B77" s="44">
        <f>$B$8-58</f>
        <v>1960</v>
      </c>
      <c r="C77" s="45">
        <v>23302</v>
      </c>
      <c r="D77" s="45">
        <v>11628</v>
      </c>
      <c r="E77" s="45">
        <v>11674</v>
      </c>
    </row>
    <row r="78" spans="1:5" x14ac:dyDescent="0.2">
      <c r="A78" s="34" t="s">
        <v>91</v>
      </c>
      <c r="B78" s="44">
        <f>$B$8-59</f>
        <v>1959</v>
      </c>
      <c r="C78" s="45">
        <v>22024</v>
      </c>
      <c r="D78" s="45">
        <v>10899</v>
      </c>
      <c r="E78" s="45">
        <v>11125</v>
      </c>
    </row>
    <row r="79" spans="1:5" x14ac:dyDescent="0.2">
      <c r="A79" s="41" t="s">
        <v>36</v>
      </c>
      <c r="B79" s="46"/>
      <c r="C79" s="45">
        <f>SUM(C74:C78)</f>
        <v>121805</v>
      </c>
      <c r="D79" s="45">
        <f>SUM(D74:D78)</f>
        <v>60715</v>
      </c>
      <c r="E79" s="45">
        <f>SUM(E74:E78)</f>
        <v>61090</v>
      </c>
    </row>
    <row r="80" spans="1:5" x14ac:dyDescent="0.2">
      <c r="A80" s="34" t="s">
        <v>92</v>
      </c>
      <c r="B80" s="44">
        <f>$B$8-60</f>
        <v>1958</v>
      </c>
      <c r="C80" s="45">
        <v>20929</v>
      </c>
      <c r="D80" s="45">
        <v>10263</v>
      </c>
      <c r="E80" s="45">
        <v>10666</v>
      </c>
    </row>
    <row r="81" spans="1:5" x14ac:dyDescent="0.2">
      <c r="A81" s="34" t="s">
        <v>93</v>
      </c>
      <c r="B81" s="44">
        <f>$B$8-61</f>
        <v>1957</v>
      </c>
      <c r="C81" s="45">
        <v>19864</v>
      </c>
      <c r="D81" s="45">
        <v>9694</v>
      </c>
      <c r="E81" s="45">
        <v>10170</v>
      </c>
    </row>
    <row r="82" spans="1:5" x14ac:dyDescent="0.2">
      <c r="A82" s="34" t="s">
        <v>94</v>
      </c>
      <c r="B82" s="44">
        <f>$B$8-62</f>
        <v>1956</v>
      </c>
      <c r="C82" s="45">
        <v>18904</v>
      </c>
      <c r="D82" s="45">
        <v>9147</v>
      </c>
      <c r="E82" s="45">
        <v>9757</v>
      </c>
    </row>
    <row r="83" spans="1:5" x14ac:dyDescent="0.2">
      <c r="A83" s="34" t="s">
        <v>95</v>
      </c>
      <c r="B83" s="44">
        <f>$B$8-63</f>
        <v>1955</v>
      </c>
      <c r="C83" s="45">
        <v>17805</v>
      </c>
      <c r="D83" s="45">
        <v>8656</v>
      </c>
      <c r="E83" s="45">
        <v>9149</v>
      </c>
    </row>
    <row r="84" spans="1:5" x14ac:dyDescent="0.2">
      <c r="A84" s="34" t="s">
        <v>96</v>
      </c>
      <c r="B84" s="44">
        <f>$B$8-64</f>
        <v>1954</v>
      </c>
      <c r="C84" s="45">
        <v>17223</v>
      </c>
      <c r="D84" s="45">
        <v>8213</v>
      </c>
      <c r="E84" s="45">
        <v>9010</v>
      </c>
    </row>
    <row r="85" spans="1:5" x14ac:dyDescent="0.2">
      <c r="A85" s="41" t="s">
        <v>36</v>
      </c>
      <c r="B85" s="46"/>
      <c r="C85" s="45">
        <f>SUM(C80:C84)</f>
        <v>94725</v>
      </c>
      <c r="D85" s="45">
        <f>SUM(D80:D84)</f>
        <v>45973</v>
      </c>
      <c r="E85" s="45">
        <f>SUM(E80:E84)</f>
        <v>48752</v>
      </c>
    </row>
    <row r="86" spans="1:5" x14ac:dyDescent="0.2">
      <c r="A86" s="34" t="s">
        <v>97</v>
      </c>
      <c r="B86" s="44">
        <f>$B$8-65</f>
        <v>1953</v>
      </c>
      <c r="C86" s="45">
        <v>16350</v>
      </c>
      <c r="D86" s="45">
        <v>7644</v>
      </c>
      <c r="E86" s="45">
        <v>8706</v>
      </c>
    </row>
    <row r="87" spans="1:5" x14ac:dyDescent="0.2">
      <c r="A87" s="34" t="s">
        <v>98</v>
      </c>
      <c r="B87" s="44">
        <f>$B$8-66</f>
        <v>1952</v>
      </c>
      <c r="C87" s="45">
        <v>16429</v>
      </c>
      <c r="D87" s="45">
        <v>7679</v>
      </c>
      <c r="E87" s="45">
        <v>8750</v>
      </c>
    </row>
    <row r="88" spans="1:5" x14ac:dyDescent="0.2">
      <c r="A88" s="34" t="s">
        <v>99</v>
      </c>
      <c r="B88" s="44">
        <f>$B$8-67</f>
        <v>1951</v>
      </c>
      <c r="C88" s="45">
        <v>16031</v>
      </c>
      <c r="D88" s="45">
        <v>7377</v>
      </c>
      <c r="E88" s="45">
        <v>8654</v>
      </c>
    </row>
    <row r="89" spans="1:5" x14ac:dyDescent="0.2">
      <c r="A89" s="34" t="s">
        <v>100</v>
      </c>
      <c r="B89" s="44">
        <f>$B$8-68</f>
        <v>1950</v>
      </c>
      <c r="C89" s="45">
        <v>16498</v>
      </c>
      <c r="D89" s="45">
        <v>7567</v>
      </c>
      <c r="E89" s="45">
        <v>8931</v>
      </c>
    </row>
    <row r="90" spans="1:5" x14ac:dyDescent="0.2">
      <c r="A90" s="34" t="s">
        <v>101</v>
      </c>
      <c r="B90" s="44">
        <f>$B$8-69</f>
        <v>1949</v>
      </c>
      <c r="C90" s="45">
        <v>16388</v>
      </c>
      <c r="D90" s="45">
        <v>7551</v>
      </c>
      <c r="E90" s="45">
        <v>8837</v>
      </c>
    </row>
    <row r="91" spans="1:5" x14ac:dyDescent="0.2">
      <c r="A91" s="41" t="s">
        <v>36</v>
      </c>
      <c r="B91" s="46"/>
      <c r="C91" s="45">
        <f>SUM(C86:C90)</f>
        <v>81696</v>
      </c>
      <c r="D91" s="45">
        <f>SUM(D86:D90)</f>
        <v>37818</v>
      </c>
      <c r="E91" s="45">
        <f>SUM(E86:E90)</f>
        <v>43878</v>
      </c>
    </row>
    <row r="92" spans="1:5" x14ac:dyDescent="0.2">
      <c r="A92" s="34" t="s">
        <v>102</v>
      </c>
      <c r="B92" s="44">
        <f>$B$8-70</f>
        <v>1948</v>
      </c>
      <c r="C92" s="45">
        <v>15880</v>
      </c>
      <c r="D92" s="45">
        <v>7411</v>
      </c>
      <c r="E92" s="45">
        <v>8469</v>
      </c>
    </row>
    <row r="93" spans="1:5" x14ac:dyDescent="0.2">
      <c r="A93" s="34" t="s">
        <v>103</v>
      </c>
      <c r="B93" s="44">
        <f>$B$8-71</f>
        <v>1947</v>
      </c>
      <c r="C93" s="45">
        <v>15216</v>
      </c>
      <c r="D93" s="45">
        <v>7140</v>
      </c>
      <c r="E93" s="45">
        <v>8076</v>
      </c>
    </row>
    <row r="94" spans="1:5" x14ac:dyDescent="0.2">
      <c r="A94" s="34" t="s">
        <v>104</v>
      </c>
      <c r="B94" s="44">
        <f>$B$8-72</f>
        <v>1946</v>
      </c>
      <c r="C94" s="45">
        <v>13868</v>
      </c>
      <c r="D94" s="45">
        <v>6411</v>
      </c>
      <c r="E94" s="45">
        <v>7457</v>
      </c>
    </row>
    <row r="95" spans="1:5" x14ac:dyDescent="0.2">
      <c r="A95" s="34" t="s">
        <v>105</v>
      </c>
      <c r="B95" s="44">
        <f>$B$8-73</f>
        <v>1945</v>
      </c>
      <c r="C95" s="45">
        <v>12369</v>
      </c>
      <c r="D95" s="45">
        <v>5612</v>
      </c>
      <c r="E95" s="45">
        <v>6757</v>
      </c>
    </row>
    <row r="96" spans="1:5" x14ac:dyDescent="0.2">
      <c r="A96" s="34" t="s">
        <v>106</v>
      </c>
      <c r="B96" s="44">
        <f>$B$8-74</f>
        <v>1944</v>
      </c>
      <c r="C96" s="45">
        <v>15371</v>
      </c>
      <c r="D96" s="45">
        <v>7010</v>
      </c>
      <c r="E96" s="45">
        <v>8361</v>
      </c>
    </row>
    <row r="97" spans="1:5" x14ac:dyDescent="0.2">
      <c r="A97" s="41" t="s">
        <v>36</v>
      </c>
      <c r="B97" s="46"/>
      <c r="C97" s="45">
        <f>SUM(C92:C96)</f>
        <v>72704</v>
      </c>
      <c r="D97" s="45">
        <f>SUM(D92:D96)</f>
        <v>33584</v>
      </c>
      <c r="E97" s="45">
        <f>SUM(E92:E96)</f>
        <v>39120</v>
      </c>
    </row>
    <row r="98" spans="1:5" x14ac:dyDescent="0.2">
      <c r="A98" s="34" t="s">
        <v>107</v>
      </c>
      <c r="B98" s="44">
        <f>$B$8-75</f>
        <v>1943</v>
      </c>
      <c r="C98" s="45">
        <v>15363</v>
      </c>
      <c r="D98" s="45">
        <v>6994</v>
      </c>
      <c r="E98" s="45">
        <v>8369</v>
      </c>
    </row>
    <row r="99" spans="1:5" x14ac:dyDescent="0.2">
      <c r="A99" s="34" t="s">
        <v>108</v>
      </c>
      <c r="B99" s="44">
        <f>$B$8-76</f>
        <v>1942</v>
      </c>
      <c r="C99" s="45">
        <v>14700</v>
      </c>
      <c r="D99" s="45">
        <v>6678</v>
      </c>
      <c r="E99" s="45">
        <v>8022</v>
      </c>
    </row>
    <row r="100" spans="1:5" x14ac:dyDescent="0.2">
      <c r="A100" s="34" t="s">
        <v>109</v>
      </c>
      <c r="B100" s="44">
        <f>$B$8-77</f>
        <v>1941</v>
      </c>
      <c r="C100" s="45">
        <v>16561</v>
      </c>
      <c r="D100" s="45">
        <v>7435</v>
      </c>
      <c r="E100" s="45">
        <v>9126</v>
      </c>
    </row>
    <row r="101" spans="1:5" x14ac:dyDescent="0.2">
      <c r="A101" s="34" t="s">
        <v>110</v>
      </c>
      <c r="B101" s="44">
        <f>$B$8-78</f>
        <v>1940</v>
      </c>
      <c r="C101" s="45">
        <v>16719</v>
      </c>
      <c r="D101" s="45">
        <v>7268</v>
      </c>
      <c r="E101" s="45">
        <v>9451</v>
      </c>
    </row>
    <row r="102" spans="1:5" x14ac:dyDescent="0.2">
      <c r="A102" s="35" t="s">
        <v>111</v>
      </c>
      <c r="B102" s="44">
        <f>$B$8-79</f>
        <v>1939</v>
      </c>
      <c r="C102" s="45">
        <v>15533</v>
      </c>
      <c r="D102" s="45">
        <v>6566</v>
      </c>
      <c r="E102" s="45">
        <v>8967</v>
      </c>
    </row>
    <row r="103" spans="1:5" x14ac:dyDescent="0.2">
      <c r="A103" s="42" t="s">
        <v>36</v>
      </c>
      <c r="B103" s="47"/>
      <c r="C103" s="45">
        <f>SUM(C98:C102)</f>
        <v>78876</v>
      </c>
      <c r="D103" s="45">
        <f>SUM(D98:D102)</f>
        <v>34941</v>
      </c>
      <c r="E103" s="45">
        <f>SUM(E98:E102)</f>
        <v>43935</v>
      </c>
    </row>
    <row r="104" spans="1:5" x14ac:dyDescent="0.2">
      <c r="A104" s="35" t="s">
        <v>112</v>
      </c>
      <c r="B104" s="44">
        <f>$B$8-80</f>
        <v>1938</v>
      </c>
      <c r="C104" s="45">
        <v>14261</v>
      </c>
      <c r="D104" s="45">
        <v>5974</v>
      </c>
      <c r="E104" s="45">
        <v>8287</v>
      </c>
    </row>
    <row r="105" spans="1:5" x14ac:dyDescent="0.2">
      <c r="A105" s="35" t="s">
        <v>123</v>
      </c>
      <c r="B105" s="44">
        <f>$B$8-81</f>
        <v>1937</v>
      </c>
      <c r="C105" s="45">
        <v>13020</v>
      </c>
      <c r="D105" s="45">
        <v>5532</v>
      </c>
      <c r="E105" s="45">
        <v>7488</v>
      </c>
    </row>
    <row r="106" spans="1:5" s="17" customFormat="1" x14ac:dyDescent="0.2">
      <c r="A106" s="35" t="s">
        <v>121</v>
      </c>
      <c r="B106" s="44">
        <f>$B$8-82</f>
        <v>1936</v>
      </c>
      <c r="C106" s="45">
        <v>11983</v>
      </c>
      <c r="D106" s="45">
        <v>4932</v>
      </c>
      <c r="E106" s="45">
        <v>7051</v>
      </c>
    </row>
    <row r="107" spans="1:5" x14ac:dyDescent="0.2">
      <c r="A107" s="35" t="s">
        <v>124</v>
      </c>
      <c r="B107" s="44">
        <f>$B$8-83</f>
        <v>1935</v>
      </c>
      <c r="C107" s="45">
        <v>10918</v>
      </c>
      <c r="D107" s="45">
        <v>4312</v>
      </c>
      <c r="E107" s="45">
        <v>6606</v>
      </c>
    </row>
    <row r="108" spans="1:5" x14ac:dyDescent="0.2">
      <c r="A108" s="35" t="s">
        <v>122</v>
      </c>
      <c r="B108" s="44">
        <f>$B$8-84</f>
        <v>1934</v>
      </c>
      <c r="C108" s="45">
        <v>8899</v>
      </c>
      <c r="D108" s="45">
        <v>3367</v>
      </c>
      <c r="E108" s="45">
        <v>5532</v>
      </c>
    </row>
    <row r="109" spans="1:5" x14ac:dyDescent="0.2">
      <c r="A109" s="42" t="s">
        <v>36</v>
      </c>
      <c r="B109" s="47"/>
      <c r="C109" s="45">
        <f>SUM(C104:C108)</f>
        <v>59081</v>
      </c>
      <c r="D109" s="45">
        <f>SUM(D104:D108)</f>
        <v>24117</v>
      </c>
      <c r="E109" s="45">
        <f>SUM(E104:E108)</f>
        <v>34964</v>
      </c>
    </row>
    <row r="110" spans="1:5" x14ac:dyDescent="0.2">
      <c r="A110" s="35" t="s">
        <v>113</v>
      </c>
      <c r="B110" s="44">
        <f>$B$8-85</f>
        <v>1933</v>
      </c>
      <c r="C110" s="45">
        <v>6474</v>
      </c>
      <c r="D110" s="45">
        <v>2424</v>
      </c>
      <c r="E110" s="45">
        <v>4050</v>
      </c>
    </row>
    <row r="111" spans="1:5" x14ac:dyDescent="0.2">
      <c r="A111" s="35" t="s">
        <v>114</v>
      </c>
      <c r="B111" s="44">
        <f>$B$8-86</f>
        <v>1932</v>
      </c>
      <c r="C111" s="45">
        <v>5717</v>
      </c>
      <c r="D111" s="45">
        <v>2093</v>
      </c>
      <c r="E111" s="45">
        <v>3624</v>
      </c>
    </row>
    <row r="112" spans="1:5" x14ac:dyDescent="0.2">
      <c r="A112" s="35" t="s">
        <v>115</v>
      </c>
      <c r="B112" s="44">
        <f>$B$8-87</f>
        <v>1931</v>
      </c>
      <c r="C112" s="45">
        <v>5353</v>
      </c>
      <c r="D112" s="45">
        <v>1839</v>
      </c>
      <c r="E112" s="45">
        <v>3514</v>
      </c>
    </row>
    <row r="113" spans="1:5" x14ac:dyDescent="0.2">
      <c r="A113" s="35" t="s">
        <v>116</v>
      </c>
      <c r="B113" s="44">
        <f>$B$8-88</f>
        <v>1930</v>
      </c>
      <c r="C113" s="45">
        <v>5028</v>
      </c>
      <c r="D113" s="45">
        <v>1672</v>
      </c>
      <c r="E113" s="45">
        <v>3356</v>
      </c>
    </row>
    <row r="114" spans="1:5" x14ac:dyDescent="0.2">
      <c r="A114" s="35" t="s">
        <v>117</v>
      </c>
      <c r="B114" s="44">
        <f>$B$8-89</f>
        <v>1929</v>
      </c>
      <c r="C114" s="45">
        <v>4432</v>
      </c>
      <c r="D114" s="45">
        <v>1434</v>
      </c>
      <c r="E114" s="45">
        <v>2998</v>
      </c>
    </row>
    <row r="115" spans="1:5" x14ac:dyDescent="0.2">
      <c r="A115" s="42" t="s">
        <v>36</v>
      </c>
      <c r="B115" s="48"/>
      <c r="C115" s="45">
        <f>SUM(C110:C114)</f>
        <v>27004</v>
      </c>
      <c r="D115" s="45">
        <f>SUM(D110:D114)</f>
        <v>9462</v>
      </c>
      <c r="E115" s="45">
        <f>SUM(E110:E114)</f>
        <v>17542</v>
      </c>
    </row>
    <row r="116" spans="1:5" x14ac:dyDescent="0.2">
      <c r="A116" s="35" t="s">
        <v>118</v>
      </c>
      <c r="B116" s="44">
        <f>$B$8-90</f>
        <v>1928</v>
      </c>
      <c r="C116" s="45">
        <v>16894</v>
      </c>
      <c r="D116" s="45">
        <v>4463</v>
      </c>
      <c r="E116" s="45">
        <v>12431</v>
      </c>
    </row>
    <row r="117" spans="1:5" x14ac:dyDescent="0.2">
      <c r="A117" s="36"/>
      <c r="B117" s="39" t="s">
        <v>119</v>
      </c>
      <c r="C117" s="43"/>
      <c r="D117" s="43"/>
      <c r="E117" s="43"/>
    </row>
    <row r="118" spans="1:5" s="14" customFormat="1" x14ac:dyDescent="0.2">
      <c r="A118" s="37" t="s">
        <v>120</v>
      </c>
      <c r="B118" s="49"/>
      <c r="C118" s="50">
        <v>1841179</v>
      </c>
      <c r="D118" s="50">
        <v>902048</v>
      </c>
      <c r="E118" s="50">
        <v>939131</v>
      </c>
    </row>
    <row r="119" spans="1:5" x14ac:dyDescent="0.2">
      <c r="A119" s="14"/>
      <c r="C119" s="15"/>
      <c r="D119" s="15"/>
      <c r="E119" s="15"/>
    </row>
    <row r="120" spans="1:5" x14ac:dyDescent="0.2">
      <c r="A120" s="14"/>
      <c r="B120" s="14"/>
      <c r="C120" s="15"/>
      <c r="D120" s="15"/>
      <c r="E120" s="15"/>
    </row>
    <row r="121" spans="1:5" x14ac:dyDescent="0.2">
      <c r="A121" s="14"/>
      <c r="B121" s="14"/>
      <c r="C121" s="15"/>
      <c r="D121" s="15"/>
      <c r="E121" s="15"/>
    </row>
    <row r="122" spans="1:5" x14ac:dyDescent="0.2">
      <c r="A122" s="14"/>
      <c r="B122" s="14"/>
      <c r="C122" s="15"/>
      <c r="D122" s="15"/>
      <c r="E122" s="15"/>
    </row>
    <row r="123" spans="1:5" x14ac:dyDescent="0.2">
      <c r="A123" s="14"/>
      <c r="B123" s="14"/>
      <c r="C123" s="15"/>
      <c r="D123" s="15"/>
      <c r="E123" s="15"/>
    </row>
    <row r="124" spans="1:5" x14ac:dyDescent="0.2">
      <c r="A124" s="14"/>
      <c r="B124" s="14"/>
      <c r="C124" s="15"/>
      <c r="D124" s="15"/>
      <c r="E124" s="15"/>
    </row>
    <row r="125" spans="1:5" x14ac:dyDescent="0.2">
      <c r="A125" s="14"/>
      <c r="B125" s="14"/>
      <c r="C125" s="15"/>
      <c r="D125" s="15"/>
      <c r="E125" s="15"/>
    </row>
    <row r="126" spans="1:5" x14ac:dyDescent="0.2">
      <c r="A126" s="14"/>
      <c r="B126" s="14"/>
      <c r="C126" s="15"/>
      <c r="D126" s="15"/>
      <c r="E126" s="15"/>
    </row>
    <row r="127" spans="1:5" x14ac:dyDescent="0.2">
      <c r="A127" s="14"/>
      <c r="B127" s="14"/>
      <c r="C127" s="15"/>
      <c r="D127" s="15"/>
      <c r="E127" s="15"/>
    </row>
    <row r="128" spans="1:5" x14ac:dyDescent="0.2">
      <c r="A128" s="14"/>
      <c r="B128" s="14"/>
      <c r="C128" s="15"/>
      <c r="D128" s="15"/>
      <c r="E128" s="15"/>
    </row>
    <row r="129" spans="1:5" x14ac:dyDescent="0.2">
      <c r="A129" s="14"/>
      <c r="B129" s="14"/>
      <c r="C129" s="15"/>
      <c r="D129" s="15"/>
      <c r="E129" s="15"/>
    </row>
    <row r="130" spans="1:5" x14ac:dyDescent="0.2">
      <c r="A130" s="14"/>
      <c r="B130" s="14"/>
      <c r="C130" s="15"/>
      <c r="D130" s="15"/>
      <c r="E130" s="15"/>
    </row>
    <row r="131" spans="1:5" x14ac:dyDescent="0.2">
      <c r="A131" s="14"/>
      <c r="B131" s="14"/>
      <c r="C131" s="15"/>
      <c r="D131" s="15"/>
      <c r="E131" s="15"/>
    </row>
    <row r="132" spans="1:5" x14ac:dyDescent="0.2">
      <c r="A132" s="14"/>
      <c r="B132" s="14"/>
      <c r="C132" s="15"/>
      <c r="D132" s="15"/>
      <c r="E132" s="15"/>
    </row>
    <row r="133" spans="1:5" x14ac:dyDescent="0.2">
      <c r="A133" s="14"/>
      <c r="B133" s="14"/>
      <c r="C133" s="15"/>
      <c r="D133" s="15"/>
      <c r="E133" s="15"/>
    </row>
    <row r="134" spans="1:5" x14ac:dyDescent="0.2">
      <c r="A134" s="14"/>
      <c r="B134" s="14"/>
      <c r="C134" s="15"/>
      <c r="D134" s="15"/>
      <c r="E134" s="15"/>
    </row>
    <row r="135" spans="1:5" x14ac:dyDescent="0.2">
      <c r="A135" s="14"/>
      <c r="B135" s="14"/>
      <c r="C135" s="15"/>
      <c r="D135" s="15"/>
      <c r="E135" s="15"/>
    </row>
    <row r="136" spans="1:5" x14ac:dyDescent="0.2">
      <c r="A136" s="14"/>
      <c r="B136" s="14"/>
      <c r="C136" s="15"/>
      <c r="D136" s="15"/>
      <c r="E136" s="15"/>
    </row>
    <row r="137" spans="1:5" x14ac:dyDescent="0.2">
      <c r="A137" s="14"/>
      <c r="B137" s="14"/>
      <c r="C137" s="15"/>
      <c r="D137" s="15"/>
      <c r="E137" s="15"/>
    </row>
    <row r="138" spans="1:5" x14ac:dyDescent="0.2">
      <c r="A138" s="14"/>
      <c r="B138" s="14"/>
      <c r="C138" s="15"/>
      <c r="D138" s="15"/>
      <c r="E138" s="15"/>
    </row>
    <row r="139" spans="1:5" x14ac:dyDescent="0.2">
      <c r="A139" s="14"/>
      <c r="B139" s="14"/>
      <c r="C139" s="15"/>
      <c r="D139" s="15"/>
      <c r="E139" s="15"/>
    </row>
    <row r="140" spans="1:5" x14ac:dyDescent="0.2">
      <c r="A140" s="14"/>
      <c r="B140" s="14"/>
      <c r="C140" s="15"/>
      <c r="D140" s="15"/>
      <c r="E140" s="15"/>
    </row>
    <row r="141" spans="1:5" x14ac:dyDescent="0.2">
      <c r="A141" s="14"/>
      <c r="B141" s="14"/>
      <c r="C141" s="15"/>
      <c r="D141" s="15"/>
      <c r="E141" s="15"/>
    </row>
    <row r="142" spans="1:5" x14ac:dyDescent="0.2">
      <c r="A142" s="14"/>
      <c r="B142" s="14"/>
      <c r="C142" s="15"/>
      <c r="D142" s="15"/>
      <c r="E142" s="15"/>
    </row>
    <row r="143" spans="1:5" x14ac:dyDescent="0.2">
      <c r="A143" s="14"/>
      <c r="B143" s="14"/>
      <c r="C143" s="15"/>
      <c r="D143" s="15"/>
      <c r="E143" s="15"/>
    </row>
    <row r="144" spans="1:5" x14ac:dyDescent="0.2">
      <c r="A144" s="14"/>
      <c r="B144" s="14"/>
      <c r="C144" s="15"/>
      <c r="D144" s="15"/>
      <c r="E144" s="15"/>
    </row>
    <row r="145" spans="1:5" x14ac:dyDescent="0.2">
      <c r="A145" s="14"/>
      <c r="B145" s="14"/>
      <c r="C145" s="15"/>
      <c r="D145" s="15"/>
      <c r="E145" s="15"/>
    </row>
    <row r="146" spans="1:5" x14ac:dyDescent="0.2">
      <c r="A146" s="14"/>
      <c r="B146" s="14"/>
    </row>
    <row r="147" spans="1:5" x14ac:dyDescent="0.2">
      <c r="A147" s="14"/>
      <c r="B147" s="14"/>
    </row>
    <row r="148" spans="1:5" x14ac:dyDescent="0.2">
      <c r="A148" s="14"/>
      <c r="B148" s="14"/>
    </row>
    <row r="149" spans="1:5" x14ac:dyDescent="0.2">
      <c r="A149" s="14"/>
      <c r="B149" s="14"/>
    </row>
    <row r="150" spans="1:5" x14ac:dyDescent="0.2">
      <c r="A150" s="14"/>
    </row>
  </sheetData>
  <mergeCells count="6">
    <mergeCell ref="A1:E1"/>
    <mergeCell ref="A2:E2"/>
    <mergeCell ref="A3:E3"/>
    <mergeCell ref="C5:E5"/>
    <mergeCell ref="A5:A6"/>
    <mergeCell ref="B5:B6"/>
  </mergeCells>
  <conditionalFormatting sqref="A7:E11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3 - j 18 HH</oddFooter>
  </headerFooter>
  <rowBreaks count="2" manualBreakCount="2">
    <brk id="49" max="16383" man="1"/>
    <brk id="7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V0_1</vt:lpstr>
      <vt:lpstr>V0_2</vt:lpstr>
      <vt:lpstr>V0_3</vt:lpstr>
      <vt:lpstr>Land_1</vt:lpstr>
      <vt:lpstr>Land_1!Drucktitel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2014-09-22T07:08:15Z</cp:lastPrinted>
  <dcterms:created xsi:type="dcterms:W3CDTF">2012-03-28T07:56:08Z</dcterms:created>
  <dcterms:modified xsi:type="dcterms:W3CDTF">2019-07-16T07:00:22Z</dcterms:modified>
  <cp:category>LIS-Bericht</cp:category>
</cp:coreProperties>
</file>