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D42" i="5" s="1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D20" i="5" s="1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D13" i="5" s="1"/>
  <c r="G12" i="5"/>
  <c r="D12" i="5"/>
  <c r="G11" i="5"/>
  <c r="D11" i="5"/>
  <c r="G9" i="5"/>
  <c r="D9" i="5"/>
  <c r="C31" i="4"/>
  <c r="H30" i="4"/>
  <c r="H31" i="4" s="1"/>
  <c r="F30" i="4"/>
  <c r="F31" i="4" s="1"/>
  <c r="E30" i="4"/>
  <c r="G30" i="4" s="1"/>
  <c r="D30" i="4"/>
  <c r="D31" i="4" s="1"/>
  <c r="C30" i="4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42" i="5" l="1"/>
  <c r="D50" i="5"/>
  <c r="G13" i="5"/>
  <c r="D27" i="5"/>
  <c r="D35" i="5"/>
  <c r="G20" i="5"/>
  <c r="G27" i="5"/>
  <c r="G34" i="5"/>
  <c r="G50" i="5"/>
  <c r="D34" i="5"/>
  <c r="F35" i="5"/>
  <c r="G35" i="5" s="1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<sst xmlns="http://schemas.openxmlformats.org/spreadsheetml/2006/main" count="155" uniqueCount="132">
  <si>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</si>
  <si>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</si>
  <si>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</si>
  <si>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</si>
  <si>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</si>
  <si>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</si>
  <si>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</si>
  <si>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</si>
  <si>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</si>
  <si>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</si>
  <si>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</si>
  <si>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</si>
  <si>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</si>
  <si>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</si>
  <si>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</si>
  <si>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</si>
  <si>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</si>
  <si>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</si>
  <si>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</si>
  <si>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</si>
  <si>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</si>
  <si>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</si>
  <si>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</si>
  <si>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</si>
  <si>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</si>
  <si>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</si>
  <si>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</si>
  <si>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</si>
  <si>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</si>
  <si>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</si>
  <si>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</si>
  <si>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</si>
  <si>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</si>
  <si>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</si>
  <si>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</si>
  <si>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</si>
  <si>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</si>
  <si>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</si>
  <si>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</si>
  <si>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</si>
  <si>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</si>
  <si>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</si>
  <si>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</si>
  <si>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</si>
  <si>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</si>
  <si>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</si>
  <si>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</si>
  <si>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</si>
  <si>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</si>
  <si>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</si>
  <si>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</si>
  <si>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</si>
  <si>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</si>
  <si>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</si>
  <si>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</si>
  <si>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</si>
  <si>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</si>
  <si>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</si>
  <si>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</si>
  <si>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</si>
  <si>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</si>
  <si>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</si>
  <si>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</si>
  <si>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</si>
  <si>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</si>
  <si>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</si>
  <si>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</si>
  <si>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</si>
  <si>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</si>
  <si>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</si>
  <si>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</si>
  <si>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</si>
  <si>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</si>
  <si>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</si>
  <si>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</si>
  <si>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</si>
  <si>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</si>
  <si>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</si>
  <si>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</si>
  <si>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</si>
  <si>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</si>
  <si>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</si>
  <si>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</si>
  <si>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</si>
  <si>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</si>
  <si>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</si>
  <si>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</si>
  <si>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</si>
  <si>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</si>
  <si>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</si>
  <si>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</si>
  <si>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</si>
  <si>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</si>
  <si>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</si>
  <si>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</si>
  <si>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</si>
  <si>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</si>
  <si>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</si>
  <si>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</si>
  <si>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</si>
  <si>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</si>
  <si>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</si>
  <si>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</si>
  <si>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</si>
  <si>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</si>
  <si>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August 2016</t>
  </si>
  <si>
    <t>Januar bis August 2016</t>
  </si>
  <si>
    <t>Januar bis August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</si>
  <si>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August 2016</t>
    </r>
  </si>
  <si>
    <t>August 
2016</t>
  </si>
  <si>
    <t>August 
2015</t>
  </si>
  <si>
    <t xml:space="preserve">Januar bis August </t>
  </si>
  <si>
    <t>Stand: August 2016</t>
  </si>
  <si>
    <t>Baugenehmigungen für Wohngebäude insgesamt 
ab August 2016</t>
  </si>
  <si>
    <t>August 2016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</si>
  <si>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</si>
  <si>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</si>
  <si>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</si>
  <si>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</si>
  <si>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</si>
  <si>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</si>
  <si>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</si>
  <si>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</si>
  <si>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</si>
  <si>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</si>
  <si>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</si>
  <si>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</si>
  <si>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2016</t>
  </si>
  <si>
    <t>Kennziffer: F II 1 - m 8/16 SH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</si>
  <si>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August 2016</t>
    </r>
  </si>
  <si>
    <t>Herausgegeben am: 24. Oktober 2016</t>
  </si>
  <si>
    <t xml:space="preserve">© Statistisches Amt für Hamburg und Schleswig-Holstein, Hamburg 2016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</si>
</sst>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873</c:v>
                </c:pt>
                <c:pt idx="1">
                  <c:v>1089</c:v>
                </c:pt>
                <c:pt idx="2">
                  <c:v>740</c:v>
                </c:pt>
                <c:pt idx="3">
                  <c:v>608</c:v>
                </c:pt>
                <c:pt idx="4">
                  <c:v>1062</c:v>
                </c:pt>
                <c:pt idx="5">
                  <c:v>743</c:v>
                </c:pt>
                <c:pt idx="6">
                  <c:v>616</c:v>
                </c:pt>
                <c:pt idx="7">
                  <c:v>854</c:v>
                </c:pt>
                <c:pt idx="8">
                  <c:v>940</c:v>
                </c:pt>
                <c:pt idx="9">
                  <c:v>754</c:v>
                </c:pt>
                <c:pt idx="10">
                  <c:v>963</c:v>
                </c:pt>
                <c:pt idx="11">
                  <c:v>884</c:v>
                </c:pt>
                <c:pt idx="12">
                  <c:v>589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1057</c:v>
                </c:pt>
                <c:pt idx="1">
                  <c:v>1496</c:v>
                </c:pt>
                <c:pt idx="2">
                  <c:v>929</c:v>
                </c:pt>
                <c:pt idx="3">
                  <c:v>832</c:v>
                </c:pt>
                <c:pt idx="4">
                  <c:v>1902</c:v>
                </c:pt>
                <c:pt idx="5">
                  <c:v>1514</c:v>
                </c:pt>
                <c:pt idx="6">
                  <c:v>1041</c:v>
                </c:pt>
                <c:pt idx="7">
                  <c:v>1602</c:v>
                </c:pt>
                <c:pt idx="8">
                  <c:v>1581</c:v>
                </c:pt>
                <c:pt idx="9">
                  <c:v>1122</c:v>
                </c:pt>
                <c:pt idx="10">
                  <c:v>1653</c:v>
                </c:pt>
                <c:pt idx="11">
                  <c:v>1531</c:v>
                </c:pt>
                <c:pt idx="12">
                  <c:v>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725376"/>
        <c:axId val="66726912"/>
      </c:lineChart>
      <c:catAx>
        <c:axId val="66725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726912"/>
        <c:crosses val="autoZero"/>
        <c:auto val="1"/>
        <c:lblAlgn val="ctr"/>
        <c:lblOffset val="100"/>
        <c:noMultiLvlLbl val="0"/>
      </c:catAx>
      <c:valAx>
        <c:axId val="6672691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7253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436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128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E21" s="93" t="s">
        <v>130</v>
      </c>
      <c r="F21" s="93"/>
      <c r="G21" s="93"/>
      <c r="H21" s="93"/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2">
    <mergeCell ref="A22:G22"/>
    <mergeCell ref="E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activeCell="A30" sqref="A30:G30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131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8/16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129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0">
        <v>17</v>
      </c>
      <c r="C8" s="80">
        <v>3</v>
      </c>
      <c r="D8" s="80">
        <v>66</v>
      </c>
      <c r="E8" s="80">
        <v>9</v>
      </c>
      <c r="F8" s="80">
        <v>0</v>
      </c>
      <c r="G8" s="80">
        <f>E8+F8</f>
        <v>9</v>
      </c>
      <c r="H8" s="80">
        <v>55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0">
        <v>23</v>
      </c>
      <c r="C9" s="80">
        <v>2</v>
      </c>
      <c r="D9" s="80">
        <v>47</v>
      </c>
      <c r="E9" s="80">
        <v>7</v>
      </c>
      <c r="F9" s="80">
        <v>0</v>
      </c>
      <c r="G9" s="80">
        <f>E9+F9</f>
        <v>7</v>
      </c>
      <c r="H9" s="80">
        <v>38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0">
        <v>1</v>
      </c>
      <c r="C10" s="80">
        <v>1</v>
      </c>
      <c r="D10" s="80">
        <v>14</v>
      </c>
      <c r="E10" s="80">
        <v>0</v>
      </c>
      <c r="F10" s="80">
        <v>0</v>
      </c>
      <c r="G10" s="80">
        <f>E10+F10</f>
        <v>0</v>
      </c>
      <c r="H10" s="8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0">
        <v>12</v>
      </c>
      <c r="C11" s="80">
        <v>4</v>
      </c>
      <c r="D11" s="80">
        <v>39</v>
      </c>
      <c r="E11" s="80">
        <v>7</v>
      </c>
      <c r="F11" s="80">
        <v>0</v>
      </c>
      <c r="G11" s="80">
        <f>E11+F11</f>
        <v>7</v>
      </c>
      <c r="H11" s="80">
        <v>30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0">
        <v>43</v>
      </c>
      <c r="C13" s="80">
        <v>17</v>
      </c>
      <c r="D13" s="80">
        <v>48</v>
      </c>
      <c r="E13" s="80">
        <v>18</v>
      </c>
      <c r="F13" s="80">
        <v>4</v>
      </c>
      <c r="G13" s="80">
        <f t="shared" ref="G13:G23" si="0">E13+F13</f>
        <v>22</v>
      </c>
      <c r="H13" s="80">
        <v>25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0">
        <v>48</v>
      </c>
      <c r="C14" s="80">
        <v>15</v>
      </c>
      <c r="D14" s="80">
        <v>69</v>
      </c>
      <c r="E14" s="80">
        <v>28</v>
      </c>
      <c r="F14" s="80">
        <v>8</v>
      </c>
      <c r="G14" s="80">
        <f t="shared" si="0"/>
        <v>36</v>
      </c>
      <c r="H14" s="80">
        <v>28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0">
        <v>57</v>
      </c>
      <c r="C15" s="80">
        <v>9</v>
      </c>
      <c r="D15" s="80">
        <v>72</v>
      </c>
      <c r="E15" s="80">
        <v>25</v>
      </c>
      <c r="F15" s="80">
        <v>12</v>
      </c>
      <c r="G15" s="80">
        <f t="shared" si="0"/>
        <v>37</v>
      </c>
      <c r="H15" s="80">
        <v>19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0">
        <v>37</v>
      </c>
      <c r="C16" s="80">
        <v>10</v>
      </c>
      <c r="D16" s="80">
        <v>52</v>
      </c>
      <c r="E16" s="80">
        <v>16</v>
      </c>
      <c r="F16" s="80">
        <v>4</v>
      </c>
      <c r="G16" s="80">
        <f t="shared" si="0"/>
        <v>20</v>
      </c>
      <c r="H16" s="80">
        <v>19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0">
        <v>75</v>
      </c>
      <c r="C17" s="80">
        <v>13</v>
      </c>
      <c r="D17" s="80">
        <v>103</v>
      </c>
      <c r="E17" s="80">
        <v>43</v>
      </c>
      <c r="F17" s="80">
        <v>6</v>
      </c>
      <c r="G17" s="80">
        <f t="shared" si="0"/>
        <v>49</v>
      </c>
      <c r="H17" s="80">
        <v>52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0">
        <v>25</v>
      </c>
      <c r="C18" s="80">
        <v>7</v>
      </c>
      <c r="D18" s="80">
        <v>19</v>
      </c>
      <c r="E18" s="80">
        <v>18</v>
      </c>
      <c r="F18" s="80">
        <v>2</v>
      </c>
      <c r="G18" s="80">
        <f t="shared" si="0"/>
        <v>20</v>
      </c>
      <c r="H18" s="80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0">
        <v>39</v>
      </c>
      <c r="C19" s="80">
        <v>22</v>
      </c>
      <c r="D19" s="80">
        <v>28</v>
      </c>
      <c r="E19" s="80">
        <v>15</v>
      </c>
      <c r="F19" s="80">
        <v>6</v>
      </c>
      <c r="G19" s="80">
        <f t="shared" si="0"/>
        <v>21</v>
      </c>
      <c r="H19" s="80"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0">
        <v>73</v>
      </c>
      <c r="C20" s="80">
        <v>12</v>
      </c>
      <c r="D20" s="80">
        <v>77</v>
      </c>
      <c r="E20" s="80">
        <v>39</v>
      </c>
      <c r="F20" s="80">
        <v>20</v>
      </c>
      <c r="G20" s="80">
        <f t="shared" si="0"/>
        <v>59</v>
      </c>
      <c r="H20" s="80">
        <v>12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0">
        <v>75</v>
      </c>
      <c r="C21" s="80">
        <v>13</v>
      </c>
      <c r="D21" s="80">
        <v>76</v>
      </c>
      <c r="E21" s="80">
        <v>45</v>
      </c>
      <c r="F21" s="80">
        <v>8</v>
      </c>
      <c r="G21" s="80">
        <f t="shared" si="0"/>
        <v>53</v>
      </c>
      <c r="H21" s="80">
        <v>16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0">
        <v>5</v>
      </c>
      <c r="C22" s="80">
        <v>0</v>
      </c>
      <c r="D22" s="80">
        <v>21</v>
      </c>
      <c r="E22" s="80">
        <v>1</v>
      </c>
      <c r="F22" s="80">
        <v>2</v>
      </c>
      <c r="G22" s="80">
        <f t="shared" si="0"/>
        <v>3</v>
      </c>
      <c r="H22" s="80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0">
        <v>59</v>
      </c>
      <c r="C23" s="80">
        <v>8</v>
      </c>
      <c r="D23" s="80">
        <v>75</v>
      </c>
      <c r="E23" s="80">
        <v>34</v>
      </c>
      <c r="F23" s="80">
        <v>8</v>
      </c>
      <c r="G23" s="80">
        <f t="shared" si="0"/>
        <v>42</v>
      </c>
      <c r="H23" s="80">
        <v>29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0">
        <v>589</v>
      </c>
      <c r="C25" s="80">
        <v>136</v>
      </c>
      <c r="D25" s="80">
        <v>806</v>
      </c>
      <c r="E25" s="80">
        <v>305</v>
      </c>
      <c r="F25" s="80">
        <v>80</v>
      </c>
      <c r="G25" s="80">
        <f>E25+F25</f>
        <v>385</v>
      </c>
      <c r="H25" s="80">
        <v>323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106</v>
      </c>
      <c r="B27" s="80">
        <v>6343</v>
      </c>
      <c r="C27" s="80">
        <v>1262</v>
      </c>
      <c r="D27" s="80">
        <v>10850</v>
      </c>
      <c r="E27" s="80">
        <v>3513</v>
      </c>
      <c r="F27" s="80">
        <v>892</v>
      </c>
      <c r="G27" s="80">
        <f>E27+F27</f>
        <v>4405</v>
      </c>
      <c r="H27" s="80">
        <v>5266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107</v>
      </c>
      <c r="B29" s="80">
        <v>5886</v>
      </c>
      <c r="C29" s="80">
        <v>1172</v>
      </c>
      <c r="D29" s="80">
        <v>7855</v>
      </c>
      <c r="E29" s="80">
        <v>3616</v>
      </c>
      <c r="F29" s="80">
        <v>652</v>
      </c>
      <c r="G29" s="80">
        <f>E29+F29</f>
        <v>4268</v>
      </c>
      <c r="H29" s="80">
        <v>2890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0">
        <f>(B27)-(B29)</f>
        <v>457</v>
      </c>
      <c r="C30" s="80">
        <f>(C27)-(C29)</f>
        <v>90</v>
      </c>
      <c r="D30" s="80">
        <f>(D27)-(D29)</f>
        <v>2995</v>
      </c>
      <c r="E30" s="80">
        <f>(E27)-(E29)</f>
        <v>-103</v>
      </c>
      <c r="F30" s="80">
        <f>(F27)-(F29)</f>
        <v>240</v>
      </c>
      <c r="G30" s="80">
        <f>E30+F30</f>
        <v>137</v>
      </c>
      <c r="H30" s="80">
        <f>(H27)-(H29)</f>
        <v>2376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1">
        <f t="shared" ref="B31:H31" si="1">((B30/B29)*100)</f>
        <v>7.7641862045531767</v>
      </c>
      <c r="C31" s="81">
        <f t="shared" si="1"/>
        <v>7.6791808873720138</v>
      </c>
      <c r="D31" s="81">
        <f t="shared" si="1"/>
        <v>38.128580521960536</v>
      </c>
      <c r="E31" s="81">
        <f t="shared" si="1"/>
        <v>-2.8484513274336281</v>
      </c>
      <c r="F31" s="81">
        <f t="shared" si="1"/>
        <v>36.809815950920246</v>
      </c>
      <c r="G31" s="81">
        <f t="shared" si="1"/>
        <v>3.2099343955014055</v>
      </c>
      <c r="H31" s="81">
        <f t="shared" si="1"/>
        <v>82.214532871972324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108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109</v>
      </c>
      <c r="C5" s="135" t="s">
        <v>110</v>
      </c>
      <c r="D5" s="138" t="s">
        <v>103</v>
      </c>
      <c r="E5" s="139" t="s">
        <v>111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2016</v>
      </c>
      <c r="F6" s="141">
        <v>2015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2">
        <v>384</v>
      </c>
      <c r="C9" s="83">
        <v>692</v>
      </c>
      <c r="D9" s="84">
        <f>IF(AND(C9&gt;0,B9&gt;0),(B9/C9%)-100,"x  ")</f>
        <v>-44.508670520231213</v>
      </c>
      <c r="E9" s="82">
        <v>4563</v>
      </c>
      <c r="F9" s="83">
        <v>4280</v>
      </c>
      <c r="G9" s="84">
        <f>IF(AND(F9&gt;0,E9&gt;0),(E9/F9%)-100,"x  ")</f>
        <v>6.6121495327102906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2">
        <v>305</v>
      </c>
      <c r="C11" s="83">
        <v>613</v>
      </c>
      <c r="D11" s="84">
        <f>IF(AND(C11&gt;0,B11&gt;0),(B11/C11%)-100,"x  ")</f>
        <v>-50.244698205546491</v>
      </c>
      <c r="E11" s="82">
        <v>3513</v>
      </c>
      <c r="F11" s="83">
        <v>3616</v>
      </c>
      <c r="G11" s="84">
        <f>IF(AND(F11&gt;0,E11&gt;0),(E11/F11%)-100,"x  ")</f>
        <v>-2.8484513274336223</v>
      </c>
      <c r="H11" s="49"/>
    </row>
    <row r="12" spans="1:26" hidden="1" x14ac:dyDescent="0.2">
      <c r="A12" s="55" t="s">
        <v>77</v>
      </c>
      <c r="B12" s="82">
        <v>40</v>
      </c>
      <c r="C12" s="83">
        <v>37</v>
      </c>
      <c r="D12" s="84">
        <f>IF(AND(C12&gt;0,B12&gt;0),(B12/C12%)-100,"x  ")</f>
        <v>8.1081081081081123</v>
      </c>
      <c r="E12" s="82">
        <v>446</v>
      </c>
      <c r="F12" s="83">
        <v>326</v>
      </c>
      <c r="G12" s="84">
        <f>IF(AND(F12&gt;0,E12&gt;0),(E12/F12%)-100,"x  ")</f>
        <v>36.809815950920267</v>
      </c>
      <c r="H12" s="49"/>
    </row>
    <row r="13" spans="1:26" x14ac:dyDescent="0.2">
      <c r="A13" s="55" t="s">
        <v>78</v>
      </c>
      <c r="B13" s="82">
        <f>(B11)+(B12)</f>
        <v>345</v>
      </c>
      <c r="C13" s="83">
        <f>(C11)+(C12)</f>
        <v>650</v>
      </c>
      <c r="D13" s="84">
        <f>IF(AND(C13&gt;0,B13&gt;0),(B13/C13%)-100,"x  ")</f>
        <v>-46.92307692307692</v>
      </c>
      <c r="E13" s="82">
        <f>(E11)+(E12)</f>
        <v>3959</v>
      </c>
      <c r="F13" s="83">
        <f>(F11)+(F12)</f>
        <v>3942</v>
      </c>
      <c r="G13" s="84">
        <f>IF(AND(F13&gt;0,E13&gt;0),(E13/F13%)-100,"x  ")</f>
        <v>0.4312531709791898</v>
      </c>
      <c r="H13" s="56"/>
    </row>
    <row r="14" spans="1:26" x14ac:dyDescent="0.2">
      <c r="A14" s="55" t="s">
        <v>79</v>
      </c>
      <c r="B14" s="82">
        <v>39</v>
      </c>
      <c r="C14" s="83">
        <v>42</v>
      </c>
      <c r="D14" s="84">
        <f>IF(AND(C14&gt;0,B14&gt;0),(B14/C14%)-100,"x  ")</f>
        <v>-7.1428571428571388</v>
      </c>
      <c r="E14" s="82">
        <v>604</v>
      </c>
      <c r="F14" s="83">
        <v>338</v>
      </c>
      <c r="G14" s="84">
        <f>IF(AND(F14&gt;0,E14&gt;0),(E14/F14%)-100,"x  ")</f>
        <v>78.698224852071007</v>
      </c>
      <c r="H14" s="57"/>
    </row>
    <row r="15" spans="1:26" x14ac:dyDescent="0.2">
      <c r="A15" s="55" t="s">
        <v>80</v>
      </c>
      <c r="B15" s="82">
        <v>22</v>
      </c>
      <c r="C15" s="83">
        <v>15</v>
      </c>
      <c r="D15" s="84">
        <f>IF(AND(C15&gt;0,B15&gt;0),(B15/C15%)-100,"x  ")</f>
        <v>46.666666666666686</v>
      </c>
      <c r="E15" s="82">
        <v>304</v>
      </c>
      <c r="F15" s="83">
        <v>200</v>
      </c>
      <c r="G15" s="84">
        <f>IF(AND(F15&gt;0,E15&gt;0),(E15/F15%)-100,"x  ")</f>
        <v>52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5">
        <v>392.55099999999999</v>
      </c>
      <c r="C17" s="85">
        <v>526.66999999999996</v>
      </c>
      <c r="D17" s="84">
        <f>IF(AND(C17&gt;0,B17&gt;0),(B17/C17%)-100,"x  ")</f>
        <v>-25.465471737520645</v>
      </c>
      <c r="E17" s="82">
        <v>4872.3069999999998</v>
      </c>
      <c r="F17" s="83">
        <v>3794.5340000000001</v>
      </c>
      <c r="G17" s="84">
        <f>IF(AND(F17&gt;0,E17&gt;0),(E17/F17%)-100,"x  ")</f>
        <v>28.403303277820129</v>
      </c>
      <c r="H17" s="49"/>
    </row>
    <row r="18" spans="1:8" hidden="1" x14ac:dyDescent="0.2">
      <c r="A18" s="60" t="s">
        <v>82</v>
      </c>
      <c r="B18" s="85">
        <v>212.22200000000001</v>
      </c>
      <c r="C18" s="85">
        <v>378.08</v>
      </c>
      <c r="D18" s="84">
        <f>IF(AND(C18&gt;0,B18&gt;0),(B18/C18%)-100,"x  ")</f>
        <v>-43.868493440541677</v>
      </c>
      <c r="E18" s="82">
        <v>2423.75</v>
      </c>
      <c r="F18" s="83">
        <v>2404.7539999999999</v>
      </c>
      <c r="G18" s="84">
        <f>IF(AND(F18&gt;0,E18&gt;0),(E18/F18%)-100,"x  ")</f>
        <v>0.78993526988624296</v>
      </c>
      <c r="H18" s="49"/>
    </row>
    <row r="19" spans="1:8" hidden="1" x14ac:dyDescent="0.2">
      <c r="A19" s="60" t="s">
        <v>83</v>
      </c>
      <c r="B19" s="85">
        <v>40.122999999999998</v>
      </c>
      <c r="C19" s="85">
        <v>35.622</v>
      </c>
      <c r="D19" s="84">
        <f>IF(AND(C19&gt;0,B19&gt;0),(B19/C19%)-100,"x  ")</f>
        <v>12.635450002807247</v>
      </c>
      <c r="E19" s="82">
        <v>441.69600000000003</v>
      </c>
      <c r="F19" s="83">
        <v>321.73399999999998</v>
      </c>
      <c r="G19" s="84">
        <f>IF(AND(F19&gt;0,E19&gt;0),(E19/F19%)-100,"x  ")</f>
        <v>37.286081048319431</v>
      </c>
      <c r="H19" s="49"/>
    </row>
    <row r="20" spans="1:8" x14ac:dyDescent="0.2">
      <c r="A20" s="60" t="s">
        <v>84</v>
      </c>
      <c r="B20" s="86">
        <f>(B18)+(B19)</f>
        <v>252.345</v>
      </c>
      <c r="C20" s="86">
        <f>(C18)+(C19)</f>
        <v>413.702</v>
      </c>
      <c r="D20" s="84">
        <f>IF(AND(C20&gt;0,B20&gt;0),(B20/C20%)-100,"x  ")</f>
        <v>-39.003195536884036</v>
      </c>
      <c r="E20" s="82">
        <f>(E18)+(E19)</f>
        <v>2865.4459999999999</v>
      </c>
      <c r="F20" s="83">
        <f>(F18)+(F19)</f>
        <v>2726.4879999999998</v>
      </c>
      <c r="G20" s="84">
        <f>IF(AND(F20&gt;0,E20&gt;0),(E20/F20%)-100,"x  ")</f>
        <v>5.0965931263955753</v>
      </c>
      <c r="H20" s="56"/>
    </row>
    <row r="21" spans="1:8" x14ac:dyDescent="0.2">
      <c r="A21" s="60" t="s">
        <v>85</v>
      </c>
      <c r="B21" s="85">
        <v>140.20599999999999</v>
      </c>
      <c r="C21" s="85">
        <v>112.968</v>
      </c>
      <c r="D21" s="84">
        <f>IF(AND(C21&gt;0,B21&gt;0),(B21/C21%)-100,"x  ")</f>
        <v>24.111252744139918</v>
      </c>
      <c r="E21" s="82">
        <v>2006.8610000000001</v>
      </c>
      <c r="F21" s="83">
        <v>1068.046</v>
      </c>
      <c r="G21" s="84">
        <f>IF(AND(F21&gt;0,E21&gt;0),(E21/F21%)-100,"x  ")</f>
        <v>87.900240251824357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5">
        <v>111.28400000000001</v>
      </c>
      <c r="C23" s="85">
        <v>143.261</v>
      </c>
      <c r="D23" s="84">
        <f>IF(AND(C23&gt;0,B23&gt;0),(B23/C23%)-100,"x  ")</f>
        <v>-22.320799100941628</v>
      </c>
      <c r="E23" s="82">
        <v>1407.5229999999999</v>
      </c>
      <c r="F23" s="83">
        <v>1027.5450000000001</v>
      </c>
      <c r="G23" s="84">
        <f>IF(AND(F23&gt;0,E23&gt;0),(E23/F23%)-100,"x  ")</f>
        <v>36.979207723262704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5">
        <v>59.302999999999997</v>
      </c>
      <c r="C25" s="85">
        <v>98.286000000000001</v>
      </c>
      <c r="D25" s="84">
        <f>IF(AND(C25&gt;0,B25&gt;0),(B25/C25%)-100,"x  ")</f>
        <v>-39.662820747614113</v>
      </c>
      <c r="E25" s="82">
        <v>670.20500000000004</v>
      </c>
      <c r="F25" s="83">
        <v>630.71500000000003</v>
      </c>
      <c r="G25" s="84">
        <f>IF(AND(F25&gt;0,E25&gt;0),(E25/F25%)-100,"x  ")</f>
        <v>6.261148062119986</v>
      </c>
      <c r="H25" s="49"/>
    </row>
    <row r="26" spans="1:8" hidden="1" x14ac:dyDescent="0.2">
      <c r="A26" s="60" t="s">
        <v>89</v>
      </c>
      <c r="B26" s="85">
        <v>11.227</v>
      </c>
      <c r="C26" s="85">
        <v>11.105</v>
      </c>
      <c r="D26" s="84">
        <f>IF(AND(C26&gt;0,B26&gt;0),(B26/C26%)-100,"x  ")</f>
        <v>1.0986042323277729</v>
      </c>
      <c r="E26" s="82">
        <v>128.38800000000001</v>
      </c>
      <c r="F26" s="83">
        <v>91.117999999999995</v>
      </c>
      <c r="G26" s="84">
        <f>IF(AND(F26&gt;0,E26&gt;0),(E26/F26%)-100,"x  ")</f>
        <v>40.903004894751859</v>
      </c>
      <c r="H26" s="49"/>
    </row>
    <row r="27" spans="1:8" x14ac:dyDescent="0.2">
      <c r="A27" s="55" t="s">
        <v>78</v>
      </c>
      <c r="B27" s="85">
        <f>(B25)+(B26)</f>
        <v>70.53</v>
      </c>
      <c r="C27" s="85">
        <f>(C25)+(C26)</f>
        <v>109.39100000000001</v>
      </c>
      <c r="D27" s="84">
        <f>IF(AND(C27&gt;0,B27&gt;0),(B27/C27%)-100,"x  ")</f>
        <v>-35.524860363284006</v>
      </c>
      <c r="E27" s="82">
        <f>(E25)+(E26)</f>
        <v>798.59300000000007</v>
      </c>
      <c r="F27" s="83">
        <f>(F25)+(F26)</f>
        <v>721.83300000000008</v>
      </c>
      <c r="G27" s="84">
        <f>IF(AND(F27&gt;0,E27&gt;0),(E27/F27%)-100,"x  ")</f>
        <v>10.634038621121505</v>
      </c>
      <c r="H27" s="56"/>
    </row>
    <row r="28" spans="1:8" x14ac:dyDescent="0.2">
      <c r="A28" s="55" t="s">
        <v>79</v>
      </c>
      <c r="B28" s="85">
        <v>40.753999999999998</v>
      </c>
      <c r="C28" s="85">
        <v>33.869999999999997</v>
      </c>
      <c r="D28" s="84">
        <f>IF(AND(C28&gt;0,B28&gt;0),(B28/C28%)-100,"x  ")</f>
        <v>20.32477118393858</v>
      </c>
      <c r="E28" s="82">
        <v>608.92999999999995</v>
      </c>
      <c r="F28" s="83">
        <v>305.71199999999999</v>
      </c>
      <c r="G28" s="84">
        <f>IF(AND(F28&gt;0,E28&gt;0),(E28/F28%)-100,"x  ")</f>
        <v>99.184199508033686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5">
        <v>708</v>
      </c>
      <c r="C30" s="85">
        <v>991</v>
      </c>
      <c r="D30" s="84">
        <f>IF(AND(C30&gt;0,B30&gt;0),(B30/C30%)-100,"x  ")</f>
        <v>-28.557013118062571</v>
      </c>
      <c r="E30" s="82">
        <v>9671</v>
      </c>
      <c r="F30" s="83">
        <v>7158</v>
      </c>
      <c r="G30" s="84">
        <f>IF(AND(F30&gt;0,E30&gt;0),(E30/F30%)-100,"x  ")</f>
        <v>35.107571947471371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5">
        <f>B11+(B12*2)</f>
        <v>385</v>
      </c>
      <c r="C34" s="85">
        <f>C11+(C12*2)</f>
        <v>687</v>
      </c>
      <c r="D34" s="84">
        <f>IF(AND(C34&gt;0,B34&gt;0),(B34/C34%)-100,"x  ")</f>
        <v>-43.959243085880644</v>
      </c>
      <c r="E34" s="82">
        <f>E11+(E12*2)</f>
        <v>4405</v>
      </c>
      <c r="F34" s="83">
        <f>F11+(F12*2)</f>
        <v>4268</v>
      </c>
      <c r="G34" s="84">
        <f>IF(AND(F34&gt;0,E34&gt;0),(E34/F34%)-100,"x  ")</f>
        <v>3.2099343955014064</v>
      </c>
      <c r="H34" s="56"/>
    </row>
    <row r="35" spans="1:8" x14ac:dyDescent="0.2">
      <c r="A35" s="67" t="s">
        <v>92</v>
      </c>
      <c r="B35" s="85">
        <f>(B30)-(B34)</f>
        <v>323</v>
      </c>
      <c r="C35" s="85">
        <f>(C30)-(C34)</f>
        <v>304</v>
      </c>
      <c r="D35" s="84">
        <f>IF(AND(C35&gt;0,B35&gt;0),(B35/C35%)-100,"x  ")</f>
        <v>6.25</v>
      </c>
      <c r="E35" s="82">
        <f>(E30)-(E34)</f>
        <v>5266</v>
      </c>
      <c r="F35" s="83">
        <f>(F30)-(F34)</f>
        <v>2890</v>
      </c>
      <c r="G35" s="84">
        <f>IF(AND(F35&gt;0,E35&gt;0),(E35/F35%)-100,"x  ")</f>
        <v>82.214532871972324</v>
      </c>
      <c r="H35" s="57"/>
    </row>
    <row r="36" spans="1:8" x14ac:dyDescent="0.2">
      <c r="A36" s="55" t="s">
        <v>93</v>
      </c>
      <c r="B36" s="85">
        <v>100</v>
      </c>
      <c r="C36" s="85">
        <v>138</v>
      </c>
      <c r="D36" s="84">
        <f>IF(AND(C36&gt;0,B36&gt;0),(B36/C36%)-100,"x  ")</f>
        <v>-27.536231884057969</v>
      </c>
      <c r="E36" s="82">
        <v>2060</v>
      </c>
      <c r="F36" s="83">
        <v>1254</v>
      </c>
      <c r="G36" s="84">
        <f>IF(AND(F36&gt;0,E36&gt;0),(E36/F36%)-100,"x  ")</f>
        <v>64.274322169059019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6">
        <v>72.634</v>
      </c>
      <c r="C38" s="86">
        <v>106.125</v>
      </c>
      <c r="D38" s="84">
        <f>IF(AND(C38&gt;0,B38&gt;0),(B38/C38%)-100,"x  ")</f>
        <v>-31.558068315665494</v>
      </c>
      <c r="E38" s="82">
        <v>914.678</v>
      </c>
      <c r="F38" s="83">
        <v>724.14700000000005</v>
      </c>
      <c r="G38" s="84">
        <f>IF(AND(F38&gt;0,E38&gt;0),(E38/F38%)-100,"x  ")</f>
        <v>26.3110942943905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5">
        <v>39.4</v>
      </c>
      <c r="C40" s="85">
        <v>77.971000000000004</v>
      </c>
      <c r="D40" s="84">
        <f>IF(AND(C40&gt;0,B40&gt;0),(B40/C40%)-100,"x  ")</f>
        <v>-49.468392094496672</v>
      </c>
      <c r="E40" s="82">
        <v>447.17099999999999</v>
      </c>
      <c r="F40" s="83">
        <v>457.28500000000003</v>
      </c>
      <c r="G40" s="84">
        <f>IF(AND(F40&gt;0,E40&gt;0),(E40/F40%)-100,"x  ")</f>
        <v>-2.2117497840515199</v>
      </c>
      <c r="H40" s="49"/>
    </row>
    <row r="41" spans="1:8" hidden="1" x14ac:dyDescent="0.2">
      <c r="A41" s="60" t="s">
        <v>89</v>
      </c>
      <c r="B41" s="85">
        <v>7.915</v>
      </c>
      <c r="C41" s="85">
        <v>6.8849999999999998</v>
      </c>
      <c r="D41" s="84">
        <f>IF(AND(C41&gt;0,B41&gt;0),(B41/C41%)-100,"x  ")</f>
        <v>14.960058097313009</v>
      </c>
      <c r="E41" s="82">
        <v>85.739000000000004</v>
      </c>
      <c r="F41" s="83">
        <v>62.893000000000001</v>
      </c>
      <c r="G41" s="84">
        <f>IF(AND(F41&gt;0,E41&gt;0),(E41/F41%)-100,"x  ")</f>
        <v>36.325187222743409</v>
      </c>
      <c r="H41" s="49"/>
    </row>
    <row r="42" spans="1:8" x14ac:dyDescent="0.2">
      <c r="A42" s="55" t="s">
        <v>91</v>
      </c>
      <c r="B42" s="86">
        <f>(B40)+(B41)</f>
        <v>47.314999999999998</v>
      </c>
      <c r="C42" s="86">
        <f>(C40)+(C41)</f>
        <v>84.856000000000009</v>
      </c>
      <c r="D42" s="84">
        <f>IF(AND(C42&gt;0,B42&gt;0),(B42/C42%)-100,"x  ")</f>
        <v>-44.240831526350533</v>
      </c>
      <c r="E42" s="82">
        <f>(E40)+(E41)</f>
        <v>532.91</v>
      </c>
      <c r="F42" s="83">
        <f>(F40)+(F41)</f>
        <v>520.178</v>
      </c>
      <c r="G42" s="84">
        <f>IF(AND(F42&gt;0,E42&gt;0),(E42/F42%)-100,"x  ")</f>
        <v>2.4476236980418093</v>
      </c>
      <c r="H42" s="56"/>
    </row>
    <row r="43" spans="1:8" x14ac:dyDescent="0.2">
      <c r="A43" s="67" t="s">
        <v>92</v>
      </c>
      <c r="B43" s="85">
        <v>25.318999999999999</v>
      </c>
      <c r="C43" s="85">
        <v>21.268999999999998</v>
      </c>
      <c r="D43" s="84">
        <f>IF(AND(C43&gt;0,B43&gt;0),(B43/C43%)-100,"x  ")</f>
        <v>19.041797921858105</v>
      </c>
      <c r="E43" s="82">
        <v>381.76799999999997</v>
      </c>
      <c r="F43" s="83">
        <v>203.96899999999999</v>
      </c>
      <c r="G43" s="84">
        <f>IF(AND(F43&gt;0,E43&gt;0),(E43/F43%)-100,"x  ")</f>
        <v>87.169618912677919</v>
      </c>
      <c r="H43" s="49"/>
    </row>
    <row r="44" spans="1:8" x14ac:dyDescent="0.2">
      <c r="A44" s="55" t="s">
        <v>93</v>
      </c>
      <c r="B44" s="85">
        <v>9.5020000000000007</v>
      </c>
      <c r="C44" s="85">
        <v>9.7260000000000009</v>
      </c>
      <c r="D44" s="84">
        <f>IF(AND(C44&gt;0,B44&gt;0),(B44/C44%)-100,"x  ")</f>
        <v>-2.3031050791692422</v>
      </c>
      <c r="E44" s="82">
        <v>166.61099999999999</v>
      </c>
      <c r="F44" s="83">
        <v>102.04900000000001</v>
      </c>
      <c r="G44" s="84">
        <f>IF(AND(F44&gt;0,E44&gt;0),(E44/F44%)-100,"x  ")</f>
        <v>63.265686091975397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6">
        <v>2916</v>
      </c>
      <c r="C46" s="86">
        <v>4443</v>
      </c>
      <c r="D46" s="84">
        <f>IF(AND(C46&gt;0,B46&gt;0),(B46/C46%)-100,"x  ")</f>
        <v>-34.368669817690744</v>
      </c>
      <c r="E46" s="82">
        <v>38183</v>
      </c>
      <c r="F46" s="83">
        <v>30604</v>
      </c>
      <c r="G46" s="84">
        <f>IF(AND(F46&gt;0,E46&gt;0),(E46/F46%)-100,"x  ")</f>
        <v>24.764736635733883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5">
        <v>1619</v>
      </c>
      <c r="C48" s="85">
        <v>3198</v>
      </c>
      <c r="D48" s="84">
        <f>IF(AND(C48&gt;0,B48&gt;0),(B48/C48%)-100,"x  ")</f>
        <v>-49.374609130706695</v>
      </c>
      <c r="E48" s="82">
        <v>18495</v>
      </c>
      <c r="F48" s="83">
        <v>19048</v>
      </c>
      <c r="G48" s="84">
        <f>IF(AND(F48&gt;0,E48&gt;0),(E48/F48%)-100,"x  ")</f>
        <v>-2.9031919361612779</v>
      </c>
      <c r="H48" s="49"/>
    </row>
    <row r="49" spans="1:8" hidden="1" x14ac:dyDescent="0.2">
      <c r="A49" s="60" t="s">
        <v>89</v>
      </c>
      <c r="B49" s="85">
        <v>316</v>
      </c>
      <c r="C49" s="85">
        <v>308</v>
      </c>
      <c r="D49" s="84">
        <f>IF(AND(C49&gt;0,B49&gt;0),(B49/C49%)-100,"x  ")</f>
        <v>2.5974025974025921</v>
      </c>
      <c r="E49" s="82">
        <v>3690</v>
      </c>
      <c r="F49" s="83">
        <v>2690</v>
      </c>
      <c r="G49" s="84">
        <f>IF(AND(F49&gt;0,E49&gt;0),(E49/F49%)-100,"x  ")</f>
        <v>37.174721189591082</v>
      </c>
      <c r="H49" s="49"/>
    </row>
    <row r="50" spans="1:8" x14ac:dyDescent="0.2">
      <c r="A50" s="55" t="s">
        <v>91</v>
      </c>
      <c r="B50" s="85">
        <f>(B48)+(B49)</f>
        <v>1935</v>
      </c>
      <c r="C50" s="85">
        <f>(C48)+(C49)</f>
        <v>3506</v>
      </c>
      <c r="D50" s="84">
        <f>IF(AND(C50&gt;0,B50&gt;0),(B50/C50%)-100,"x  ")</f>
        <v>-44.808899030233889</v>
      </c>
      <c r="E50" s="82">
        <f>(E48)+(E49)</f>
        <v>22185</v>
      </c>
      <c r="F50" s="83">
        <f>(F48)+(F49)</f>
        <v>21738</v>
      </c>
      <c r="G50" s="84">
        <f>IF(AND(F50&gt;0,E50&gt;0),(E50/F50%)-100,"x  ")</f>
        <v>2.0563069279602502</v>
      </c>
      <c r="H50" s="56"/>
    </row>
    <row r="51" spans="1:8" x14ac:dyDescent="0.2">
      <c r="A51" s="67" t="s">
        <v>92</v>
      </c>
      <c r="B51" s="85">
        <v>981</v>
      </c>
      <c r="C51" s="85">
        <v>937</v>
      </c>
      <c r="D51" s="84">
        <f>IF(AND(C51&gt;0,B51&gt;0),(B51/C51%)-100,"x  ")</f>
        <v>4.695837780149418</v>
      </c>
      <c r="E51" s="82">
        <v>15998</v>
      </c>
      <c r="F51" s="83">
        <v>8866</v>
      </c>
      <c r="G51" s="84">
        <f>IF(AND(F51&gt;0,E51&gt;0),(E51/F51%)-100,"x  ")</f>
        <v>80.442138506654629</v>
      </c>
      <c r="H51" s="49"/>
    </row>
    <row r="52" spans="1:8" x14ac:dyDescent="0.2">
      <c r="A52" s="68" t="s">
        <v>93</v>
      </c>
      <c r="B52" s="87">
        <v>382</v>
      </c>
      <c r="C52" s="87">
        <v>441</v>
      </c>
      <c r="D52" s="88">
        <f>IF(AND(C52&gt;0,B52&gt;0),(B52/C52%)-100,"x  ")</f>
        <v>-13.378684807256235</v>
      </c>
      <c r="E52" s="89">
        <v>6930</v>
      </c>
      <c r="F52" s="90">
        <v>4133</v>
      </c>
      <c r="G52" s="88">
        <f>IF(AND(F52&gt;0,E52&gt;0),(E52/F52%)-100,"x  ")</f>
        <v>67.674812484877833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112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113</v>
      </c>
      <c r="B2" s="107"/>
      <c r="C2" s="107"/>
      <c r="D2" s="107"/>
      <c r="E2" s="107"/>
      <c r="F2" s="107"/>
      <c r="G2" s="107"/>
      <c r="H2" s="107"/>
      <c r="I2" s="71" t="s">
        <v>100</v>
      </c>
      <c r="M2" s="91" t="s">
        <v>114</v>
      </c>
    </row>
    <row r="3" spans="1:26" x14ac:dyDescent="0.2">
      <c r="A3" s="72"/>
      <c r="B3" s="26" t="s">
        <v>115</v>
      </c>
      <c r="C3" s="26" t="s">
        <v>116</v>
      </c>
      <c r="D3" s="26" t="s">
        <v>117</v>
      </c>
      <c r="E3" s="26" t="s">
        <v>118</v>
      </c>
      <c r="F3" s="27" t="s">
        <v>119</v>
      </c>
      <c r="G3" s="27" t="s">
        <v>120</v>
      </c>
      <c r="H3" s="28" t="s">
        <v>121</v>
      </c>
      <c r="I3" s="27" t="s">
        <v>122</v>
      </c>
      <c r="J3" s="27" t="s">
        <v>123</v>
      </c>
      <c r="K3" s="27" t="s">
        <v>124</v>
      </c>
      <c r="L3" s="27" t="s">
        <v>125</v>
      </c>
      <c r="M3" s="27" t="s">
        <v>126</v>
      </c>
      <c r="N3" s="27" t="s">
        <v>115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873</v>
      </c>
      <c r="C7" s="76">
        <v>1089</v>
      </c>
      <c r="D7" s="76">
        <v>740</v>
      </c>
      <c r="E7" s="76">
        <v>608</v>
      </c>
      <c r="F7" s="76">
        <v>1062</v>
      </c>
      <c r="G7" s="76">
        <v>743</v>
      </c>
      <c r="H7" s="76">
        <v>616</v>
      </c>
      <c r="I7" s="76">
        <v>854</v>
      </c>
      <c r="J7" s="76">
        <v>940</v>
      </c>
      <c r="K7" s="76">
        <v>754</v>
      </c>
      <c r="L7" s="76">
        <v>963</v>
      </c>
      <c r="M7" s="77">
        <v>884</v>
      </c>
      <c r="N7" s="76">
        <v>589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127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1057</v>
      </c>
      <c r="C11" s="76">
        <v>1496</v>
      </c>
      <c r="D11" s="76">
        <v>929</v>
      </c>
      <c r="E11" s="76">
        <v>832</v>
      </c>
      <c r="F11" s="76">
        <v>1902</v>
      </c>
      <c r="G11" s="76">
        <v>1514</v>
      </c>
      <c r="H11" s="76">
        <v>1041</v>
      </c>
      <c r="I11" s="76">
        <v>1602</v>
      </c>
      <c r="J11" s="76">
        <v>1581</v>
      </c>
      <c r="K11" s="76">
        <v>1122</v>
      </c>
      <c r="L11" s="76">
        <v>1653</v>
      </c>
      <c r="M11" s="77">
        <v>1531</v>
      </c>
      <c r="N11" s="76">
        <v>806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2016-10-24T06:48:11Z</dcterms:modified>
  <cp:category>LIS-Bericht</cp:category>
</cp:coreProperties>
</file>