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7230" tabRatio="638" activeTab="0"/>
  </bookViews>
  <sheets>
    <sheet name="Statistischer Bericht" sheetId="1" r:id="rId1"/>
    <sheet name="Januar bis Juni 09_S1" sheetId="2" r:id="rId2"/>
    <sheet name="Januar bis Juni 09_S2" sheetId="3" r:id="rId3"/>
    <sheet name="Januar bis Juni 09_S3" sheetId="4" r:id="rId4"/>
    <sheet name="Januar bis Juni 09_S4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ABASE" localSheetId="2">'Januar bis Juni 09_S2'!$A:$XFD</definedName>
    <definedName name="DATABASE" localSheetId="3">'Januar bis Juni 09_S3'!$A:$XFD</definedName>
    <definedName name="DATABASE" localSheetId="4">'Januar bis Juni 09_S4'!$A:$XFD</definedName>
    <definedName name="DATABASE">'[1]3GÜTER'!#REF!</definedName>
    <definedName name="_xlnm.Print_Area" localSheetId="1">'Januar bis Juni 09_S1'!$A$1:$J$39</definedName>
    <definedName name="_xlnm.Print_Area" localSheetId="2">'Januar bis Juni 09_S2'!$A$1:$I$64</definedName>
    <definedName name="_xlnm.Print_Area" localSheetId="3">'Januar bis Juni 09_S3'!$A$1:$H$64</definedName>
    <definedName name="_xlnm.Print_Area" localSheetId="4">'Januar bis Juni 09_S4'!$A$1:$J$66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'Januar bis Juni 09_S1'!#REF!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'[5]Januar bis Dezember 92 (A)'!#REF!</definedName>
    <definedName name="CRITERIA" localSheetId="2">'Januar bis Juni 09_S2'!#REF!</definedName>
    <definedName name="CRITERIA" localSheetId="3">'Januar bis Juni 09_S3'!#REF!</definedName>
    <definedName name="CRITERIA" localSheetId="4">'Januar bis Juni 09_S4'!#REF!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<sst xmlns="http://schemas.openxmlformats.org/spreadsheetml/2006/main" count="292" uniqueCount="156">
  <si>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</si>
  <si>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</si>
  <si>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</si>
  <si>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</si>
  <si>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</si>
  <si>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</si>
  <si>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</si>
  <si>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</si>
  <si>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</si>
  <si>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</si>
  <si>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</si>
  <si>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</si>
  <si>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</si>
  <si>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</si>
  <si>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</si>
  <si>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</si>
  <si>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</si>
  <si>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</si>
  <si>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</si>
  <si>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</si>
  <si>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Seeverkehr des Hafens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</si>
  <si>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</si>
  <si>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</si>
  <si>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</si>
  <si>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</si>
  <si>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</si>
  <si>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</si>
  <si>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</si>
  <si>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</si>
  <si>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</si>
  <si>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1. Vierteljahr </t>
  </si>
  <si>
    <t xml:space="preserve">2. Vierteljahr </t>
  </si>
  <si>
    <t>Januar bis Juni</t>
  </si>
  <si>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</si>
  <si>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</si>
  <si>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</si>
  <si>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</si>
  <si>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</si>
  <si>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</si>
  <si>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</si>
  <si>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</si>
  <si>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</si>
  <si>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 xml:space="preserve">           Sack- und Stückgut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</si>
  <si>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</si>
  <si>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</si>
  <si>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</si>
  <si>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</si>
  <si>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</si>
  <si>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</si>
  <si>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Angekommene Schiffe</t>
  </si>
  <si>
    <t xml:space="preserve">        </t>
  </si>
  <si>
    <t>____________________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</si>
  <si>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</si>
  <si>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r>
      <t xml:space="preserve">     </t>
    </r>
    <r>
      <rPr>
        <b/>
        <sz val="9"/>
        <rFont val="Arial"/>
        <family val="2"/>
      </rPr>
      <t>2. Schiffsverkehr über See</t>
    </r>
  </si>
  <si>
    <t xml:space="preserve">         Empfang</t>
  </si>
  <si>
    <t>Insgesamt</t>
  </si>
  <si>
    <t xml:space="preserve">     darunter in Containern 2)</t>
  </si>
  <si>
    <t>Verkehrsbereich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</si>
  <si>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</si>
  <si>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</si>
  <si>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</si>
  <si>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</si>
  <si>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</si>
  <si>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</si>
  <si>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</si>
  <si>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</si>
  <si>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</si>
  <si>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</si>
  <si>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und am Schwarzen Meer</t>
  </si>
  <si>
    <t xml:space="preserve">  Europäisches Binnenland</t>
  </si>
  <si>
    <t xml:space="preserve">                 -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</si>
  <si>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</si>
  <si>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</si>
  <si>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</si>
  <si>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</si>
  <si>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</si>
  <si>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</si>
  <si>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Afrika am Golf von Aden und am Roten Meer</t>
  </si>
  <si>
    <t xml:space="preserve">              x</t>
  </si>
  <si>
    <t xml:space="preserve">                  x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</si>
  <si>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</si>
  <si>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</si>
  <si>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</si>
  <si>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</si>
  <si>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</si>
  <si>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</si>
  <si>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</si>
  <si>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</si>
  <si>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</si>
  <si>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</si>
  <si>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</si>
  <si>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</si>
  <si>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</si>
  <si>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</si>
  <si>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</si>
  <si>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</si>
  <si>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</si>
  <si>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</si>
  <si>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Fußnoten Seite 1</t>
  </si>
  <si>
    <r>
      <t xml:space="preserve">Tabelle  2     </t>
    </r>
    <r>
      <rPr>
        <b/>
        <sz val="10"/>
        <rFont val="Helvetica"/>
        <family val="2"/>
      </rPr>
      <t xml:space="preserve">Seeverkehr des Hafens Hamburg nach Verkehrsbereichen 1)  </t>
    </r>
  </si>
  <si>
    <t xml:space="preserve">                 Versand</t>
  </si>
  <si>
    <t xml:space="preserve">          darunter in Containern 2)</t>
  </si>
  <si>
    <t xml:space="preserve">                 x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</si>
  <si>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</si>
  <si>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</si>
  <si>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</si>
  <si>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</si>
  <si>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</si>
  <si>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</si>
  <si>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</si>
  <si>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</si>
  <si>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</si>
  <si>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</si>
  <si>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</si>
  <si>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</si>
  <si>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</si>
  <si>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</si>
  <si>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</si>
  <si>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</si>
  <si>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</si>
  <si>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</si>
  <si>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</si>
  <si>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 xml:space="preserve">                   x</t>
  </si>
  <si>
    <t>Koks</t>
  </si>
  <si>
    <t>Rohes Erdöl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</si>
  <si>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</si>
  <si>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</si>
  <si>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</si>
  <si>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</si>
  <si>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</si>
  <si>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</si>
  <si>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</si>
  <si>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</si>
  <si>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</si>
  <si>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</si>
  <si>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</si>
  <si>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</si>
  <si>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</si>
  <si>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</si>
  <si>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</si>
  <si>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</si>
  <si>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</si>
  <si>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</si>
  <si>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</si>
  <si>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</si>
  <si>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</si>
  <si>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</si>
  <si>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</si>
  <si>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</si>
  <si>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</si>
  <si>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</si>
  <si>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</si>
  <si>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</si>
  <si>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r>
      <t>Tabelle  3</t>
    </r>
    <r>
      <rPr>
        <b/>
        <sz val="9"/>
        <rFont val="Helvetica"/>
        <family val="0"/>
      </rPr>
      <t xml:space="preserve">     Seeverkehr des Hafens Hamburg nach ausgewählten Güterhauptgruppen 1)                </t>
    </r>
  </si>
  <si>
    <t>H II 2 - vj 2/10 H</t>
  </si>
  <si>
    <t>Januar bis Juni 2010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</si>
</sst>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dd"/>
    <numFmt numFmtId="170" formatCode="#\ ##0.0\ \ "/>
    <numFmt numFmtId="171" formatCode="\+* ##\ #0.0\ ;\-* ##\ #0.0\ "/>
    <numFmt numFmtId="172" formatCode="#\ ###\ ##0\ \ "/>
    <numFmt numFmtId="173" formatCode="\+* #\ ##0.0\ ;\-* #\ ##0.0\ "/>
    <numFmt numFmtId="174" formatCode="\ \ \ \+* #0.0\ ;\ \ \ \-* #0.0\ "/>
    <numFmt numFmtId="175" formatCode="\ \ \ \ \+* #\ ##0.0\ ;\ \ \ \ \-* #\ ##0.0\ "/>
    <numFmt numFmtId="176" formatCode="\ \ \ \ \ \+* #\ ##0.0\ ;\ \ \ \ \ \-* #\ ##0.0\ "/>
    <numFmt numFmtId="177" formatCode="\ \ \ \ \ \ \ \ \ \+* #\ ##0.0\ ;\ \ \ \ \ \ \ \ \ \-* #\ ##0.0\ "/>
    <numFmt numFmtId="178" formatCode="\ \ \ \ \ \ \ \ \+* #\ ##0.0\ \ \ ;\ \ \ \ \ \ \ \ \-* #\ ##0.0\ \ \ "/>
    <numFmt numFmtId="179" formatCode="\ \ \ \ \ \ \ \+* #\ ##0.0\ \ \ ;\ \ \ \ \ \ \ \-* #\ ##0.0\ \ \ "/>
    <numFmt numFmtId="180" formatCode="#\ ###\ ##0\ "/>
    <numFmt numFmtId="181" formatCode="#\ ###\ ##0.0\ "/>
    <numFmt numFmtId="182" formatCode="d/\ mmmm\ yyyy"/>
    <numFmt numFmtId="183" formatCode="#\ ##0\ \ "/>
    <numFmt numFmtId="184" formatCode="dd/\ mmmm\ yy"/>
    <numFmt numFmtId="185" formatCode="0.0"/>
    <numFmt numFmtId="186" formatCode="\ \+* #0.0\ ;\ \-* #0.0\ "/>
    <numFmt numFmtId="187" formatCode="#\ ###\ .0\ \ "/>
    <numFmt numFmtId="188" formatCode="#\ ###.0\ \ "/>
    <numFmt numFmtId="189" formatCode="#\ ###\ \ \ \ "/>
    <numFmt numFmtId="190" formatCode="#\ ###.0\ \ \ \ "/>
    <numFmt numFmtId="191" formatCode="\ \ \ \ \ \ \+* #\ ##0.0\ \ \ \ ;\ \ \ \ \ \ \-* #\ ##0.0\ \ \ \ "/>
    <numFmt numFmtId="192" formatCode="#\ ###\ ##0\ \ \ "/>
    <numFmt numFmtId="193" formatCode="#\ ###\ ##0.0\ \ \ "/>
    <numFmt numFmtId="194" formatCode="\ \+* #0.0;\ \-* #0.0"/>
    <numFmt numFmtId="195" formatCode="#\ ###\ ##0.0\ \ "/>
    <numFmt numFmtId="196" formatCode="#\ ###0\ \ "/>
    <numFmt numFmtId="197" formatCode="#\ ###0.0\ \ "/>
    <numFmt numFmtId="198" formatCode="#\ ###\ ###0\ \ "/>
    <numFmt numFmtId="199" formatCode="\ \ \ \ \ \ \+* #\ ##0.0\ ;\ \ \ \ \ \ \-* #\ ##0.0\ "/>
    <numFmt numFmtId="200" formatCode="dd/\ mmmm\ yyyy"/>
    <numFmt numFmtId="201" formatCode="\ \ \ \+\ * #0.0\ \ ;\ \ \ \-\ * #0.0\ \ "/>
    <numFmt numFmtId="202" formatCode="#\ ###\ ###.0\ \ "/>
    <numFmt numFmtId="203" formatCode="#\ ###.0\ "/>
    <numFmt numFmtId="204" formatCode="#\ ###\ ##.0\ "/>
    <numFmt numFmtId="205" formatCode="#,##0.0"/>
    <numFmt numFmtId="206" formatCode="#\ ###\ ##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#\ ###.0"/>
    <numFmt numFmtId="212" formatCode="#\ ###\ .0"/>
    <numFmt numFmtId="213" formatCode="\ \ #\ #.0"/>
    <numFmt numFmtId="214" formatCode="\ \ ##.0"/>
    <numFmt numFmtId="215" formatCode="\+* #0.0\ ;\-* #0.0\ "/>
    <numFmt numFmtId="216" formatCode="\ \ \ \ \ \+\ \ * #\ ##0.0\ ;\ \ \ \ \ \ \-\ \ * #\ ##0.0\ "/>
    <numFmt numFmtId="217" formatCode="#\ ###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9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sz val="8"/>
      <name val="Helvetica"/>
      <family val="0"/>
    </font>
    <font>
      <sz val="10"/>
      <name val="MS Sans Serif"/>
      <family val="0"/>
    </font>
    <font>
      <b/>
      <sz val="10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b/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8" fillId="2" borderId="6" xfId="21" applyFont="1" applyFill="1" applyBorder="1" applyAlignment="1" applyProtection="1">
      <alignment horizontal="left"/>
      <protection hidden="1"/>
    </xf>
    <xf numFmtId="0" fontId="8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9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10" fillId="2" borderId="0" xfId="24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24" applyFont="1" applyFill="1">
      <alignment/>
      <protection/>
    </xf>
    <xf numFmtId="0" fontId="1" fillId="2" borderId="0" xfId="24" applyFont="1" applyFill="1">
      <alignment/>
      <protection/>
    </xf>
    <xf numFmtId="0" fontId="10" fillId="2" borderId="2" xfId="24" applyFont="1" applyFill="1" applyBorder="1">
      <alignment/>
      <protection/>
    </xf>
    <xf numFmtId="0" fontId="10" fillId="2" borderId="3" xfId="24" applyFont="1" applyFill="1" applyBorder="1">
      <alignment/>
      <protection/>
    </xf>
    <xf numFmtId="0" fontId="11" fillId="2" borderId="12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Continuous"/>
      <protection/>
    </xf>
    <xf numFmtId="0" fontId="10" fillId="2" borderId="10" xfId="24" applyFont="1" applyFill="1" applyBorder="1" applyAlignment="1">
      <alignment horizontal="centerContinuous"/>
      <protection/>
    </xf>
    <xf numFmtId="0" fontId="10" fillId="2" borderId="0" xfId="24" applyFont="1" applyFill="1" applyBorder="1">
      <alignment/>
      <protection/>
    </xf>
    <xf numFmtId="0" fontId="10" fillId="2" borderId="5" xfId="24" applyFont="1" applyFill="1" applyBorder="1">
      <alignment/>
      <protection/>
    </xf>
    <xf numFmtId="0" fontId="10" fillId="2" borderId="13" xfId="24" applyFont="1" applyFill="1" applyBorder="1">
      <alignment/>
      <protection/>
    </xf>
    <xf numFmtId="0" fontId="10" fillId="2" borderId="1" xfId="24" applyFont="1" applyFill="1" applyBorder="1" applyAlignment="1">
      <alignment horizontal="center"/>
      <protection/>
    </xf>
    <xf numFmtId="0" fontId="10" fillId="2" borderId="14" xfId="24" applyFont="1" applyFill="1" applyBorder="1" applyAlignment="1">
      <alignment horizontal="center"/>
      <protection/>
    </xf>
    <xf numFmtId="0" fontId="10" fillId="2" borderId="4" xfId="24" applyFont="1" applyFill="1" applyBorder="1" applyAlignment="1">
      <alignment horizontal="center"/>
      <protection/>
    </xf>
    <xf numFmtId="0" fontId="10" fillId="2" borderId="7" xfId="24" applyFont="1" applyFill="1" applyBorder="1">
      <alignment/>
      <protection/>
    </xf>
    <xf numFmtId="0" fontId="10" fillId="2" borderId="8" xfId="24" applyFont="1" applyFill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6" xfId="24" applyFont="1" applyFill="1" applyBorder="1" applyAlignment="1">
      <alignment horizontal="center"/>
      <protection/>
    </xf>
    <xf numFmtId="181" fontId="10" fillId="2" borderId="14" xfId="24" applyNumberFormat="1" applyFont="1" applyFill="1" applyBorder="1">
      <alignment/>
      <protection/>
    </xf>
    <xf numFmtId="174" fontId="10" fillId="2" borderId="0" xfId="24" applyNumberFormat="1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2" fontId="0" fillId="2" borderId="0" xfId="24" applyNumberFormat="1" applyFont="1" applyFill="1">
      <alignment/>
      <protection/>
    </xf>
    <xf numFmtId="174" fontId="10" fillId="2" borderId="7" xfId="24" applyNumberFormat="1" applyFont="1" applyFill="1" applyBorder="1">
      <alignment/>
      <protection/>
    </xf>
    <xf numFmtId="181" fontId="10" fillId="2" borderId="13" xfId="24" applyNumberFormat="1" applyFont="1" applyFill="1" applyBorder="1">
      <alignment/>
      <protection/>
    </xf>
    <xf numFmtId="181" fontId="10" fillId="2" borderId="0" xfId="24" applyNumberFormat="1" applyFont="1" applyFill="1">
      <alignment/>
      <protection/>
    </xf>
    <xf numFmtId="180" fontId="10" fillId="2" borderId="14" xfId="24" applyNumberFormat="1" applyFont="1" applyFill="1" applyBorder="1">
      <alignment/>
      <protection/>
    </xf>
    <xf numFmtId="0" fontId="0" fillId="2" borderId="0" xfId="24" applyFont="1" applyFill="1" applyBorder="1">
      <alignment/>
      <protection/>
    </xf>
    <xf numFmtId="180" fontId="5" fillId="2" borderId="0" xfId="24" applyNumberFormat="1" applyFont="1" applyFill="1" applyBorder="1">
      <alignment/>
      <protection/>
    </xf>
    <xf numFmtId="181" fontId="10" fillId="2" borderId="0" xfId="24" applyNumberFormat="1" applyFont="1" applyFill="1" applyBorder="1">
      <alignment/>
      <protection/>
    </xf>
    <xf numFmtId="206" fontId="10" fillId="2" borderId="14" xfId="24" applyNumberFormat="1" applyFont="1" applyFill="1" applyBorder="1">
      <alignment/>
      <protection/>
    </xf>
    <xf numFmtId="180" fontId="0" fillId="2" borderId="0" xfId="24" applyNumberFormat="1" applyFont="1" applyFill="1" applyBorder="1">
      <alignment/>
      <protection/>
    </xf>
    <xf numFmtId="181" fontId="10" fillId="2" borderId="0" xfId="0" applyNumberFormat="1" applyFont="1" applyFill="1" applyAlignment="1">
      <alignment/>
    </xf>
    <xf numFmtId="181" fontId="10" fillId="2" borderId="0" xfId="26" applyNumberFormat="1" applyFont="1" applyFill="1">
      <alignment/>
      <protection/>
    </xf>
    <xf numFmtId="186" fontId="10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0" fontId="5" fillId="2" borderId="0" xfId="27" applyFont="1" applyFill="1">
      <alignment/>
      <protection/>
    </xf>
    <xf numFmtId="0" fontId="16" fillId="2" borderId="0" xfId="27" applyFont="1" applyFill="1">
      <alignment/>
      <protection/>
    </xf>
    <xf numFmtId="173" fontId="5" fillId="2" borderId="0" xfId="27" applyNumberFormat="1" applyFont="1" applyFill="1">
      <alignment/>
      <protection/>
    </xf>
    <xf numFmtId="177" fontId="5" fillId="2" borderId="0" xfId="27" applyNumberFormat="1" applyFont="1" applyFill="1">
      <alignment/>
      <protection/>
    </xf>
    <xf numFmtId="0" fontId="5" fillId="2" borderId="2" xfId="27" applyFont="1" applyFill="1" applyBorder="1">
      <alignment/>
      <protection/>
    </xf>
    <xf numFmtId="0" fontId="5" fillId="2" borderId="3" xfId="27" applyFont="1" applyFill="1" applyBorder="1">
      <alignment/>
      <protection/>
    </xf>
    <xf numFmtId="0" fontId="5" fillId="2" borderId="1" xfId="27" applyFont="1" applyFill="1" applyBorder="1">
      <alignment/>
      <protection/>
    </xf>
    <xf numFmtId="173" fontId="5" fillId="2" borderId="2" xfId="27" applyNumberFormat="1" applyFont="1" applyFill="1" applyBorder="1">
      <alignment/>
      <protection/>
    </xf>
    <xf numFmtId="177" fontId="5" fillId="2" borderId="3" xfId="27" applyNumberFormat="1" applyFont="1" applyFill="1" applyBorder="1">
      <alignment/>
      <protection/>
    </xf>
    <xf numFmtId="0" fontId="5" fillId="2" borderId="0" xfId="27" applyFont="1" applyFill="1" applyBorder="1">
      <alignment/>
      <protection/>
    </xf>
    <xf numFmtId="0" fontId="5" fillId="2" borderId="5" xfId="27" applyFont="1" applyFill="1" applyBorder="1">
      <alignment/>
      <protection/>
    </xf>
    <xf numFmtId="0" fontId="5" fillId="2" borderId="9" xfId="27" applyFont="1" applyFill="1" applyBorder="1" applyAlignment="1">
      <alignment horizontal="centerContinuous"/>
      <protection/>
    </xf>
    <xf numFmtId="0" fontId="5" fillId="2" borderId="10" xfId="27" applyFont="1" applyFill="1" applyBorder="1" applyAlignment="1">
      <alignment horizontal="centerContinuous"/>
      <protection/>
    </xf>
    <xf numFmtId="176" fontId="5" fillId="2" borderId="11" xfId="27" applyNumberFormat="1" applyFont="1" applyFill="1" applyBorder="1" applyAlignment="1">
      <alignment horizontal="centerContinuous"/>
      <protection/>
    </xf>
    <xf numFmtId="0" fontId="5" fillId="2" borderId="9" xfId="27" applyFont="1" applyFill="1" applyBorder="1">
      <alignment/>
      <protection/>
    </xf>
    <xf numFmtId="0" fontId="5" fillId="2" borderId="10" xfId="27" applyFont="1" applyFill="1" applyBorder="1">
      <alignment/>
      <protection/>
    </xf>
    <xf numFmtId="177" fontId="5" fillId="2" borderId="11" xfId="27" applyNumberFormat="1" applyFont="1" applyFill="1" applyBorder="1">
      <alignment/>
      <protection/>
    </xf>
    <xf numFmtId="177" fontId="5" fillId="2" borderId="11" xfId="27" applyNumberFormat="1" applyFont="1" applyFill="1" applyBorder="1" applyAlignment="1">
      <alignment horizontal="centerContinuous"/>
      <protection/>
    </xf>
    <xf numFmtId="0" fontId="5" fillId="2" borderId="12" xfId="27" applyFont="1" applyFill="1" applyBorder="1" applyAlignment="1">
      <alignment horizontal="center"/>
      <protection/>
    </xf>
    <xf numFmtId="177" fontId="5" fillId="2" borderId="13" xfId="27" applyNumberFormat="1" applyFont="1" applyFill="1" applyBorder="1" applyAlignment="1">
      <alignment horizontal="center"/>
      <protection/>
    </xf>
    <xf numFmtId="177" fontId="5" fillId="2" borderId="14" xfId="27" applyNumberFormat="1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8" xfId="27" applyFont="1" applyFill="1" applyBorder="1">
      <alignment/>
      <protection/>
    </xf>
    <xf numFmtId="177" fontId="5" fillId="2" borderId="15" xfId="27" applyNumberFormat="1" applyFont="1" applyFill="1" applyBorder="1" applyAlignment="1">
      <alignment horizontal="center"/>
      <protection/>
    </xf>
    <xf numFmtId="170" fontId="5" fillId="2" borderId="14" xfId="27" applyNumberFormat="1" applyFont="1" applyFill="1" applyBorder="1">
      <alignment/>
      <protection/>
    </xf>
    <xf numFmtId="0" fontId="5" fillId="2" borderId="14" xfId="27" applyFont="1" applyFill="1" applyBorder="1">
      <alignment/>
      <protection/>
    </xf>
    <xf numFmtId="173" fontId="5" fillId="2" borderId="14" xfId="27" applyNumberFormat="1" applyFont="1" applyFill="1" applyBorder="1">
      <alignment/>
      <protection/>
    </xf>
    <xf numFmtId="177" fontId="5" fillId="2" borderId="14" xfId="27" applyNumberFormat="1" applyFont="1" applyFill="1" applyBorder="1">
      <alignment/>
      <protection/>
    </xf>
    <xf numFmtId="175" fontId="5" fillId="2" borderId="14" xfId="27" applyNumberFormat="1" applyFont="1" applyFill="1" applyBorder="1">
      <alignment/>
      <protection/>
    </xf>
    <xf numFmtId="179" fontId="5" fillId="2" borderId="14" xfId="27" applyNumberFormat="1" applyFont="1" applyFill="1" applyBorder="1">
      <alignment/>
      <protection/>
    </xf>
    <xf numFmtId="170" fontId="5" fillId="2" borderId="4" xfId="27" applyNumberFormat="1" applyFont="1" applyFill="1" applyBorder="1">
      <alignment/>
      <protection/>
    </xf>
    <xf numFmtId="170" fontId="5" fillId="2" borderId="14" xfId="28" applyNumberFormat="1" applyFont="1" applyFill="1" applyBorder="1" applyAlignment="1">
      <alignment horizontal="left"/>
      <protection/>
    </xf>
    <xf numFmtId="176" fontId="5" fillId="2" borderId="14" xfId="27" applyNumberFormat="1" applyFont="1" applyFill="1" applyBorder="1">
      <alignment/>
      <protection/>
    </xf>
    <xf numFmtId="178" fontId="5" fillId="2" borderId="14" xfId="27" applyNumberFormat="1" applyFont="1" applyFill="1" applyBorder="1">
      <alignment/>
      <protection/>
    </xf>
    <xf numFmtId="173" fontId="5" fillId="2" borderId="15" xfId="27" applyNumberFormat="1" applyFont="1" applyFill="1" applyBorder="1">
      <alignment/>
      <protection/>
    </xf>
    <xf numFmtId="170" fontId="5" fillId="2" borderId="13" xfId="27" applyNumberFormat="1" applyFont="1" applyFill="1" applyBorder="1">
      <alignment/>
      <protection/>
    </xf>
    <xf numFmtId="175" fontId="5" fillId="2" borderId="13" xfId="27" applyNumberFormat="1" applyFont="1" applyFill="1" applyBorder="1">
      <alignment/>
      <protection/>
    </xf>
    <xf numFmtId="179" fontId="5" fillId="2" borderId="13" xfId="27" applyNumberFormat="1" applyFont="1" applyFill="1" applyBorder="1">
      <alignment/>
      <protection/>
    </xf>
    <xf numFmtId="170" fontId="5" fillId="2" borderId="0" xfId="27" applyNumberFormat="1" applyFont="1" applyFill="1">
      <alignment/>
      <protection/>
    </xf>
    <xf numFmtId="0" fontId="17" fillId="2" borderId="0" xfId="27" applyFont="1" applyFill="1" applyAlignment="1">
      <alignment horizontal="left"/>
      <protection/>
    </xf>
    <xf numFmtId="170" fontId="0" fillId="2" borderId="0" xfId="0" applyNumberFormat="1" applyFill="1" applyAlignment="1">
      <alignment/>
    </xf>
    <xf numFmtId="185" fontId="0" fillId="2" borderId="0" xfId="0" applyNumberFormat="1" applyFill="1" applyAlignment="1">
      <alignment/>
    </xf>
    <xf numFmtId="176" fontId="5" fillId="2" borderId="0" xfId="27" applyNumberFormat="1" applyFont="1" applyFill="1">
      <alignment/>
      <protection/>
    </xf>
    <xf numFmtId="173" fontId="5" fillId="2" borderId="0" xfId="27" applyNumberFormat="1" applyFont="1" applyFill="1" applyBorder="1">
      <alignment/>
      <protection/>
    </xf>
    <xf numFmtId="176" fontId="5" fillId="2" borderId="2" xfId="27" applyNumberFormat="1" applyFont="1" applyFill="1" applyBorder="1">
      <alignment/>
      <protection/>
    </xf>
    <xf numFmtId="173" fontId="5" fillId="2" borderId="3" xfId="27" applyNumberFormat="1" applyFont="1" applyFill="1" applyBorder="1">
      <alignment/>
      <protection/>
    </xf>
    <xf numFmtId="173" fontId="5" fillId="2" borderId="11" xfId="27" applyNumberFormat="1" applyFont="1" applyFill="1" applyBorder="1">
      <alignment/>
      <protection/>
    </xf>
    <xf numFmtId="173" fontId="5" fillId="2" borderId="11" xfId="27" applyNumberFormat="1" applyFont="1" applyFill="1" applyBorder="1" applyAlignment="1">
      <alignment horizontal="centerContinuous"/>
      <protection/>
    </xf>
    <xf numFmtId="176" fontId="5" fillId="2" borderId="13" xfId="27" applyNumberFormat="1" applyFont="1" applyFill="1" applyBorder="1" applyAlignment="1">
      <alignment horizontal="center"/>
      <protection/>
    </xf>
    <xf numFmtId="173" fontId="5" fillId="2" borderId="13" xfId="27" applyNumberFormat="1" applyFont="1" applyFill="1" applyBorder="1" applyAlignment="1">
      <alignment horizontal="center"/>
      <protection/>
    </xf>
    <xf numFmtId="176" fontId="5" fillId="2" borderId="14" xfId="27" applyNumberFormat="1" applyFont="1" applyFill="1" applyBorder="1" applyAlignment="1">
      <alignment horizontal="center"/>
      <protection/>
    </xf>
    <xf numFmtId="173" fontId="5" fillId="2" borderId="14" xfId="27" applyNumberFormat="1" applyFont="1" applyFill="1" applyBorder="1" applyAlignment="1">
      <alignment horizontal="center"/>
      <protection/>
    </xf>
    <xf numFmtId="176" fontId="5" fillId="2" borderId="15" xfId="27" applyNumberFormat="1" applyFont="1" applyFill="1" applyBorder="1" applyAlignment="1">
      <alignment horizontal="center"/>
      <protection/>
    </xf>
    <xf numFmtId="173" fontId="5" fillId="2" borderId="15" xfId="27" applyNumberFormat="1" applyFont="1" applyFill="1" applyBorder="1" applyAlignment="1">
      <alignment horizontal="center"/>
      <protection/>
    </xf>
    <xf numFmtId="173" fontId="5" fillId="2" borderId="13" xfId="27" applyNumberFormat="1" applyFont="1" applyFill="1" applyBorder="1">
      <alignment/>
      <protection/>
    </xf>
    <xf numFmtId="0" fontId="5" fillId="2" borderId="2" xfId="27" applyFont="1" applyFill="1" applyBorder="1" applyAlignment="1">
      <alignment horizontal="centerContinuous"/>
      <protection/>
    </xf>
    <xf numFmtId="0" fontId="17" fillId="2" borderId="0" xfId="27" applyFont="1" applyFill="1">
      <alignment/>
      <protection/>
    </xf>
    <xf numFmtId="170" fontId="7" fillId="2" borderId="0" xfId="0" applyNumberFormat="1" applyFont="1" applyFill="1" applyAlignment="1">
      <alignment/>
    </xf>
    <xf numFmtId="170" fontId="10" fillId="2" borderId="0" xfId="0" applyNumberFormat="1" applyFont="1" applyFill="1" applyAlignment="1">
      <alignment/>
    </xf>
    <xf numFmtId="0" fontId="5" fillId="2" borderId="0" xfId="28" applyFont="1" applyFill="1">
      <alignment/>
      <protection/>
    </xf>
    <xf numFmtId="168" fontId="5" fillId="2" borderId="0" xfId="27" applyNumberFormat="1" applyFont="1" applyFill="1">
      <alignment/>
      <protection/>
    </xf>
    <xf numFmtId="171" fontId="5" fillId="2" borderId="0" xfId="27" applyNumberFormat="1" applyFont="1" applyFill="1">
      <alignment/>
      <protection/>
    </xf>
    <xf numFmtId="0" fontId="5" fillId="2" borderId="0" xfId="27" applyFont="1" applyFill="1" applyAlignment="1">
      <alignment horizontal="center"/>
      <protection/>
    </xf>
    <xf numFmtId="0" fontId="5" fillId="2" borderId="4" xfId="27" applyFont="1" applyFill="1" applyBorder="1">
      <alignment/>
      <protection/>
    </xf>
    <xf numFmtId="0" fontId="5" fillId="2" borderId="5" xfId="27" applyFont="1" applyFill="1" applyBorder="1" applyAlignment="1">
      <alignment horizontal="center"/>
      <protection/>
    </xf>
    <xf numFmtId="168" fontId="5" fillId="2" borderId="10" xfId="27" applyNumberFormat="1" applyFont="1" applyFill="1" applyBorder="1" applyAlignment="1">
      <alignment horizontal="centerContinuous"/>
      <protection/>
    </xf>
    <xf numFmtId="171" fontId="5" fillId="2" borderId="11" xfId="27" applyNumberFormat="1" applyFont="1" applyFill="1" applyBorder="1" applyAlignment="1">
      <alignment horizontal="centerContinuous"/>
      <protection/>
    </xf>
    <xf numFmtId="173" fontId="5" fillId="2" borderId="10" xfId="27" applyNumberFormat="1" applyFont="1" applyFill="1" applyBorder="1" applyAlignment="1">
      <alignment horizontal="centerContinuous"/>
      <protection/>
    </xf>
    <xf numFmtId="171" fontId="5" fillId="2" borderId="13" xfId="27" applyNumberFormat="1" applyFont="1" applyFill="1" applyBorder="1" applyAlignment="1">
      <alignment horizontal="center"/>
      <protection/>
    </xf>
    <xf numFmtId="173" fontId="5" fillId="2" borderId="1" xfId="27" applyNumberFormat="1" applyFont="1" applyFill="1" applyBorder="1" applyAlignment="1">
      <alignment horizontal="center"/>
      <protection/>
    </xf>
    <xf numFmtId="171" fontId="5" fillId="2" borderId="14" xfId="27" applyNumberFormat="1" applyFont="1" applyFill="1" applyBorder="1" applyAlignment="1">
      <alignment horizontal="center"/>
      <protection/>
    </xf>
    <xf numFmtId="173" fontId="5" fillId="2" borderId="4" xfId="27" applyNumberFormat="1" applyFont="1" applyFill="1" applyBorder="1" applyAlignment="1">
      <alignment horizontal="center"/>
      <protection/>
    </xf>
    <xf numFmtId="0" fontId="5" fillId="2" borderId="6" xfId="27" applyFont="1" applyFill="1" applyBorder="1">
      <alignment/>
      <protection/>
    </xf>
    <xf numFmtId="171" fontId="5" fillId="2" borderId="15" xfId="27" applyNumberFormat="1" applyFont="1" applyFill="1" applyBorder="1" applyAlignment="1">
      <alignment horizontal="center"/>
      <protection/>
    </xf>
    <xf numFmtId="173" fontId="5" fillId="2" borderId="6" xfId="27" applyNumberFormat="1" applyFont="1" applyFill="1" applyBorder="1" applyAlignment="1">
      <alignment horizontal="center"/>
      <protection/>
    </xf>
    <xf numFmtId="168" fontId="5" fillId="2" borderId="13" xfId="27" applyNumberFormat="1" applyFont="1" applyFill="1" applyBorder="1">
      <alignment/>
      <protection/>
    </xf>
    <xf numFmtId="171" fontId="5" fillId="2" borderId="13" xfId="27" applyNumberFormat="1" applyFont="1" applyFill="1" applyBorder="1">
      <alignment/>
      <protection/>
    </xf>
    <xf numFmtId="173" fontId="5" fillId="2" borderId="1" xfId="27" applyNumberFormat="1" applyFont="1" applyFill="1" applyBorder="1">
      <alignment/>
      <protection/>
    </xf>
    <xf numFmtId="169" fontId="5" fillId="2" borderId="5" xfId="27" applyNumberFormat="1" applyFont="1" applyFill="1" applyBorder="1" applyAlignment="1">
      <alignment horizontal="center"/>
      <protection/>
    </xf>
    <xf numFmtId="179" fontId="5" fillId="2" borderId="4" xfId="27" applyNumberFormat="1" applyFont="1" applyFill="1" applyBorder="1">
      <alignment/>
      <protection/>
    </xf>
    <xf numFmtId="178" fontId="5" fillId="2" borderId="4" xfId="27" applyNumberFormat="1" applyFont="1" applyFill="1" applyBorder="1" applyAlignment="1">
      <alignment horizontal="left"/>
      <protection/>
    </xf>
    <xf numFmtId="175" fontId="5" fillId="2" borderId="14" xfId="27" applyNumberFormat="1" applyFont="1" applyFill="1" applyBorder="1" applyAlignment="1">
      <alignment horizontal="justify"/>
      <protection/>
    </xf>
    <xf numFmtId="173" fontId="5" fillId="2" borderId="4" xfId="27" applyNumberFormat="1" applyFont="1" applyFill="1" applyBorder="1" applyAlignment="1">
      <alignment horizontal="justify"/>
      <protection/>
    </xf>
    <xf numFmtId="0" fontId="5" fillId="2" borderId="8" xfId="27" applyFont="1" applyFill="1" applyBorder="1" applyAlignment="1">
      <alignment horizontal="center"/>
      <protection/>
    </xf>
    <xf numFmtId="0" fontId="0" fillId="2" borderId="2" xfId="0" applyFill="1" applyBorder="1" applyAlignment="1">
      <alignment/>
    </xf>
    <xf numFmtId="179" fontId="5" fillId="2" borderId="1" xfId="27" applyNumberFormat="1" applyFont="1" applyFill="1" applyBorder="1">
      <alignment/>
      <protection/>
    </xf>
    <xf numFmtId="170" fontId="5" fillId="2" borderId="0" xfId="27" applyNumberFormat="1" applyFont="1" applyFill="1" applyBorder="1">
      <alignment/>
      <protection/>
    </xf>
    <xf numFmtId="179" fontId="5" fillId="2" borderId="0" xfId="27" applyNumberFormat="1" applyFont="1" applyFill="1" applyBorder="1">
      <alignment/>
      <protection/>
    </xf>
    <xf numFmtId="0" fontId="5" fillId="2" borderId="0" xfId="27" applyFont="1" applyFill="1" applyBorder="1" applyAlignment="1">
      <alignment horizontal="center"/>
      <protection/>
    </xf>
    <xf numFmtId="0" fontId="0" fillId="2" borderId="0" xfId="0" applyFill="1" applyAlignment="1">
      <alignment horizontal="left"/>
    </xf>
    <xf numFmtId="170" fontId="5" fillId="2" borderId="14" xfId="28" applyNumberFormat="1" applyFont="1" applyFill="1" applyBorder="1" applyAlignment="1">
      <alignment horizontal="right"/>
      <protection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9" fillId="2" borderId="7" xfId="20" applyFont="1" applyFill="1" applyBorder="1" applyAlignment="1" applyProtection="1">
      <alignment horizontal="left"/>
      <protection hidden="1"/>
    </xf>
    <xf numFmtId="0" fontId="9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82" fontId="0" fillId="2" borderId="9" xfId="23" applyNumberFormat="1" applyFont="1" applyFill="1" applyBorder="1" applyAlignment="1" applyProtection="1">
      <alignment horizontal="left"/>
      <protection hidden="1"/>
    </xf>
    <xf numFmtId="182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10" fillId="2" borderId="1" xfId="24" applyFont="1" applyFill="1" applyBorder="1" applyAlignment="1">
      <alignment horizontal="center" vertical="center"/>
      <protection/>
    </xf>
    <xf numFmtId="0" fontId="10" fillId="2" borderId="3" xfId="24" applyFont="1" applyFill="1" applyBorder="1" applyAlignment="1">
      <alignment horizontal="center" vertical="center"/>
      <protection/>
    </xf>
    <xf numFmtId="0" fontId="10" fillId="2" borderId="4" xfId="24" applyFont="1" applyFill="1" applyBorder="1" applyAlignment="1">
      <alignment horizontal="center" vertical="center"/>
      <protection/>
    </xf>
    <xf numFmtId="0" fontId="10" fillId="2" borderId="5" xfId="24" applyFont="1" applyFill="1" applyBorder="1" applyAlignment="1">
      <alignment horizontal="center" vertical="center"/>
      <protection/>
    </xf>
    <xf numFmtId="0" fontId="10" fillId="2" borderId="6" xfId="24" applyFont="1" applyFill="1" applyBorder="1" applyAlignment="1">
      <alignment horizontal="center" vertical="center"/>
      <protection/>
    </xf>
    <xf numFmtId="0" fontId="10" fillId="2" borderId="8" xfId="24" applyFont="1" applyFill="1" applyBorder="1" applyAlignment="1">
      <alignment horizontal="center" vertical="center"/>
      <protection/>
    </xf>
    <xf numFmtId="180" fontId="5" fillId="2" borderId="0" xfId="24" applyNumberFormat="1" applyFont="1" applyFill="1" applyBorder="1" applyAlignment="1">
      <alignment vertical="center"/>
      <protection/>
    </xf>
    <xf numFmtId="180" fontId="10" fillId="2" borderId="14" xfId="24" applyNumberFormat="1" applyFont="1" applyFill="1" applyBorder="1" applyAlignment="1">
      <alignment vertical="center"/>
      <protection/>
    </xf>
    <xf numFmtId="0" fontId="0" fillId="2" borderId="14" xfId="0" applyFont="1" applyFill="1" applyBorder="1" applyAlignment="1">
      <alignment vertical="center"/>
    </xf>
    <xf numFmtId="174" fontId="10" fillId="2" borderId="4" xfId="24" applyNumberFormat="1" applyFont="1" applyFill="1" applyBorder="1" applyAlignment="1">
      <alignment vertical="center"/>
      <protection/>
    </xf>
    <xf numFmtId="0" fontId="0" fillId="2" borderId="4" xfId="0" applyFont="1" applyFill="1" applyBorder="1" applyAlignment="1">
      <alignment vertical="center"/>
    </xf>
    <xf numFmtId="0" fontId="12" fillId="2" borderId="0" xfId="24" applyFont="1" applyFill="1" applyAlignment="1">
      <alignment horizontal="center"/>
      <protection/>
    </xf>
    <xf numFmtId="0" fontId="5" fillId="2" borderId="1" xfId="27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8" fontId="5" fillId="2" borderId="1" xfId="27" applyNumberFormat="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9" fillId="3" borderId="7" xfId="20" applyFont="1" applyFill="1" applyBorder="1" applyAlignment="1">
      <alignment/>
    </xf>
    <xf numFmtId="0" fontId="9" fillId="3" borderId="8" xfId="2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" xfId="26"/>
    <cellStyle name="Standard_HII942A (2)" xfId="27"/>
    <cellStyle name="Standard_HII94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95250</xdr:rowOff>
    </xdr:from>
    <xdr:to>
      <xdr:col>4</xdr:col>
      <xdr:colOff>190500</xdr:colOff>
      <xdr:row>5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485775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1</xdr:col>
      <xdr:colOff>19050</xdr:colOff>
      <xdr:row>36</xdr:row>
      <xdr:rowOff>0</xdr:rowOff>
    </xdr:from>
    <xdr:to>
      <xdr:col>9</xdr:col>
      <xdr:colOff>428625</xdr:colOff>
      <xdr:row>38</xdr:row>
      <xdr:rowOff>238125</xdr:rowOff>
    </xdr:to>
    <xdr:sp>
      <xdr:nvSpPr>
        <xdr:cNvPr id="2" name="Text 27"/>
        <xdr:cNvSpPr txBox="1">
          <a:spLocks noChangeArrowheads="1"/>
        </xdr:cNvSpPr>
      </xdr:nvSpPr>
      <xdr:spPr>
        <a:xfrm>
          <a:off x="152400" y="5362575"/>
          <a:ext cx="596265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257175</xdr:colOff>
      <xdr:row>32</xdr:row>
      <xdr:rowOff>66675</xdr:rowOff>
    </xdr:from>
    <xdr:to>
      <xdr:col>4</xdr:col>
      <xdr:colOff>819150</xdr:colOff>
      <xdr:row>33</xdr:row>
      <xdr:rowOff>152400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90525" y="4962525"/>
          <a:ext cx="2409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  <xdr:twoCellAnchor>
    <xdr:from>
      <xdr:col>15</xdr:col>
      <xdr:colOff>0</xdr:colOff>
      <xdr:row>24</xdr:row>
      <xdr:rowOff>66675</xdr:rowOff>
    </xdr:from>
    <xdr:to>
      <xdr:col>15</xdr:col>
      <xdr:colOff>0</xdr:colOff>
      <xdr:row>26</xdr:row>
      <xdr:rowOff>0</xdr:rowOff>
    </xdr:to>
    <xdr:sp>
      <xdr:nvSpPr>
        <xdr:cNvPr id="4" name="Text 28"/>
        <xdr:cNvSpPr txBox="1">
          <a:spLocks noChangeArrowheads="1"/>
        </xdr:cNvSpPr>
      </xdr:nvSpPr>
      <xdr:spPr>
        <a:xfrm>
          <a:off x="8248650" y="37433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241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276225</xdr:colOff>
      <xdr:row>63</xdr:row>
      <xdr:rowOff>66675</xdr:rowOff>
    </xdr:from>
    <xdr:to>
      <xdr:col>13</xdr:col>
      <xdr:colOff>609600</xdr:colOff>
      <xdr:row>63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7632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533400</xdr:colOff>
      <xdr:row>65</xdr:row>
      <xdr:rowOff>57150</xdr:rowOff>
    </xdr:from>
    <xdr:to>
      <xdr:col>32</xdr:col>
      <xdr:colOff>504825</xdr:colOff>
      <xdr:row>65</xdr:row>
      <xdr:rowOff>161925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06975" y="110966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241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63</xdr:row>
      <xdr:rowOff>47625</xdr:rowOff>
    </xdr:from>
    <xdr:to>
      <xdr:col>7</xdr:col>
      <xdr:colOff>2000250</xdr:colOff>
      <xdr:row>63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62</xdr:row>
      <xdr:rowOff>161925</xdr:rowOff>
    </xdr:from>
    <xdr:to>
      <xdr:col>8</xdr:col>
      <xdr:colOff>0</xdr:colOff>
      <xdr:row>62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7048500" y="1060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051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>
    <xdr:from>
      <xdr:col>0</xdr:col>
      <xdr:colOff>95250</xdr:colOff>
      <xdr:row>64</xdr:row>
      <xdr:rowOff>152400</xdr:rowOff>
    </xdr:from>
    <xdr:to>
      <xdr:col>1</xdr:col>
      <xdr:colOff>0</xdr:colOff>
      <xdr:row>64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95250" y="10915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533400</xdr:colOff>
      <xdr:row>65</xdr:row>
      <xdr:rowOff>57150</xdr:rowOff>
    </xdr:from>
    <xdr:to>
      <xdr:col>14</xdr:col>
      <xdr:colOff>466725</xdr:colOff>
      <xdr:row>65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9918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204" t="s">
        <v>17</v>
      </c>
      <c r="C8" s="204"/>
      <c r="D8" s="205"/>
      <c r="E8" s="23" t="s">
        <v>16</v>
      </c>
      <c r="F8" s="204" t="s">
        <v>18</v>
      </c>
      <c r="G8" s="206"/>
      <c r="H8" s="207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154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20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155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21</v>
      </c>
      <c r="B15" s="18"/>
      <c r="C15" s="32"/>
      <c r="D15" s="32"/>
      <c r="E15" s="32"/>
      <c r="F15" s="32"/>
      <c r="G15" s="18" t="s">
        <v>22</v>
      </c>
      <c r="H15" s="19"/>
    </row>
    <row r="16" spans="1:8" ht="12.75">
      <c r="A16" s="14" t="s">
        <v>23</v>
      </c>
      <c r="B16" s="180" t="s">
        <v>24</v>
      </c>
      <c r="C16" s="180"/>
      <c r="D16" s="180"/>
      <c r="E16" s="181"/>
      <c r="F16" s="32"/>
      <c r="G16" s="178">
        <v>40465</v>
      </c>
      <c r="H16" s="179"/>
    </row>
    <row r="17" spans="1:8" ht="12.75">
      <c r="A17" s="17" t="s">
        <v>10</v>
      </c>
      <c r="B17" s="176" t="s">
        <v>25</v>
      </c>
      <c r="C17" s="176"/>
      <c r="D17" s="176"/>
      <c r="E17" s="177"/>
      <c r="F17" s="18"/>
      <c r="G17" s="18"/>
      <c r="H17" s="19"/>
    </row>
    <row r="18" spans="1:8" ht="12.75">
      <c r="A18" s="22" t="s">
        <v>16</v>
      </c>
      <c r="B18" s="171" t="s">
        <v>26</v>
      </c>
      <c r="C18" s="172"/>
      <c r="D18" s="172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68" t="s">
        <v>27</v>
      </c>
      <c r="B20" s="169"/>
      <c r="C20" s="169"/>
      <c r="D20" s="169"/>
      <c r="E20" s="169"/>
      <c r="F20" s="169"/>
      <c r="G20" s="169"/>
      <c r="H20" s="170"/>
    </row>
    <row r="21" spans="1:8" ht="28.5" customHeight="1">
      <c r="A21" s="165" t="s">
        <v>28</v>
      </c>
      <c r="B21" s="166"/>
      <c r="C21" s="166"/>
      <c r="D21" s="166"/>
      <c r="E21" s="166"/>
      <c r="F21" s="166"/>
      <c r="G21" s="166"/>
      <c r="H21" s="167"/>
    </row>
    <row r="22" spans="1:8" ht="12.75">
      <c r="A22" s="173" t="s">
        <v>29</v>
      </c>
      <c r="B22" s="174"/>
      <c r="C22" s="174"/>
      <c r="D22" s="174"/>
      <c r="E22" s="174"/>
      <c r="F22" s="174"/>
      <c r="G22" s="174"/>
      <c r="H22" s="175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1">
      <selection activeCell="L2" sqref="L1:L2"/>
    </sheetView>
  </sheetViews>
  <sheetFormatPr defaultColWidth="11.421875" defaultRowHeight="12.75"/>
  <cols>
    <col min="1" max="1" width="2.00390625" style="38" customWidth="1"/>
    <col min="2" max="2" width="8.7109375" style="38" customWidth="1"/>
    <col min="3" max="3" width="10.7109375" style="38" customWidth="1"/>
    <col min="4" max="4" width="8.28125" style="38" customWidth="1"/>
    <col min="5" max="5" width="12.7109375" style="38" customWidth="1"/>
    <col min="6" max="6" width="10.140625" style="38" customWidth="1"/>
    <col min="7" max="7" width="10.7109375" style="38" bestFit="1" customWidth="1"/>
    <col min="8" max="9" width="11.00390625" style="38" customWidth="1"/>
    <col min="10" max="10" width="9.00390625" style="38" customWidth="1"/>
    <col min="11" max="11" width="0.85546875" style="39" customWidth="1"/>
    <col min="12" max="12" width="8.7109375" style="38" customWidth="1"/>
    <col min="13" max="13" width="0.71875" style="38" customWidth="1"/>
    <col min="14" max="14" width="19.140625" style="38" bestFit="1" customWidth="1"/>
    <col min="15" max="15" width="0" style="38" hidden="1" customWidth="1"/>
    <col min="16" max="16384" width="11.421875" style="38" customWidth="1"/>
  </cols>
  <sheetData>
    <row r="1" ht="12.75">
      <c r="B1" s="40" t="s">
        <v>52</v>
      </c>
    </row>
    <row r="2" spans="2:10" ht="5.25" customHeight="1">
      <c r="B2" s="39"/>
      <c r="C2" s="41"/>
      <c r="D2" s="40"/>
      <c r="E2" s="40"/>
      <c r="F2" s="40"/>
      <c r="G2" s="40"/>
      <c r="H2" s="40"/>
      <c r="I2" s="40"/>
      <c r="J2" s="40"/>
    </row>
    <row r="3" spans="2:15" ht="12.75">
      <c r="B3" s="42"/>
      <c r="C3" s="42"/>
      <c r="D3" s="42"/>
      <c r="E3" s="43"/>
      <c r="F3" s="44" t="s">
        <v>30</v>
      </c>
      <c r="G3" s="44" t="s">
        <v>31</v>
      </c>
      <c r="H3" s="45" t="s">
        <v>32</v>
      </c>
      <c r="I3" s="46"/>
      <c r="J3" s="46"/>
      <c r="L3" s="40"/>
      <c r="M3" s="40"/>
      <c r="N3" s="40"/>
      <c r="O3" s="40"/>
    </row>
    <row r="4" spans="2:15" ht="12.75">
      <c r="B4" s="47"/>
      <c r="D4" s="47"/>
      <c r="E4" s="48"/>
      <c r="F4" s="182">
        <v>2010</v>
      </c>
      <c r="G4" s="183"/>
      <c r="H4" s="49"/>
      <c r="I4" s="49"/>
      <c r="J4" s="50" t="s">
        <v>33</v>
      </c>
      <c r="L4" s="40"/>
      <c r="M4" s="40"/>
      <c r="N4" s="40"/>
      <c r="O4" s="40"/>
    </row>
    <row r="5" spans="2:15" ht="12.75">
      <c r="B5" s="47"/>
      <c r="C5" s="47" t="s">
        <v>34</v>
      </c>
      <c r="E5" s="48"/>
      <c r="F5" s="184"/>
      <c r="G5" s="185"/>
      <c r="H5" s="51">
        <v>2010</v>
      </c>
      <c r="I5" s="51">
        <v>2009</v>
      </c>
      <c r="J5" s="52" t="s">
        <v>35</v>
      </c>
      <c r="L5" s="40"/>
      <c r="M5" s="40"/>
      <c r="N5" s="40"/>
      <c r="O5" s="40"/>
    </row>
    <row r="6" spans="2:15" ht="12.75">
      <c r="B6" s="53"/>
      <c r="C6" s="53"/>
      <c r="D6" s="53"/>
      <c r="E6" s="54"/>
      <c r="F6" s="186"/>
      <c r="G6" s="187"/>
      <c r="H6" s="55"/>
      <c r="I6" s="55"/>
      <c r="J6" s="56" t="s">
        <v>36</v>
      </c>
      <c r="L6" s="40"/>
      <c r="M6" s="40"/>
      <c r="O6" s="40"/>
    </row>
    <row r="7" spans="12:15" ht="9.75" customHeight="1">
      <c r="L7" s="40"/>
      <c r="M7" s="40"/>
      <c r="N7" s="40"/>
      <c r="O7" s="40"/>
    </row>
    <row r="8" spans="2:15" ht="12.75">
      <c r="B8" s="193" t="s">
        <v>37</v>
      </c>
      <c r="C8" s="193"/>
      <c r="D8" s="193"/>
      <c r="E8" s="193"/>
      <c r="F8" s="193"/>
      <c r="G8" s="193"/>
      <c r="H8" s="193"/>
      <c r="I8" s="193"/>
      <c r="J8" s="193"/>
      <c r="L8" s="40"/>
      <c r="M8" s="40"/>
      <c r="N8" s="40"/>
      <c r="O8" s="40"/>
    </row>
    <row r="9" spans="12:15" ht="9.75" customHeight="1">
      <c r="L9" s="40"/>
      <c r="M9" s="40"/>
      <c r="N9" s="40"/>
      <c r="O9" s="40"/>
    </row>
    <row r="10" spans="2:15" ht="12.75">
      <c r="B10" s="193" t="s">
        <v>38</v>
      </c>
      <c r="C10" s="193"/>
      <c r="D10" s="193"/>
      <c r="E10" s="193"/>
      <c r="F10" s="193"/>
      <c r="G10" s="193"/>
      <c r="H10" s="193"/>
      <c r="I10" s="193"/>
      <c r="J10" s="193"/>
      <c r="L10" s="40"/>
      <c r="M10" s="40"/>
      <c r="N10" s="40"/>
      <c r="O10" s="40"/>
    </row>
    <row r="11" spans="12:15" ht="9.75" customHeight="1">
      <c r="L11" s="40"/>
      <c r="M11" s="40"/>
      <c r="N11" s="40"/>
      <c r="O11" s="40"/>
    </row>
    <row r="12" spans="2:15" ht="12.75">
      <c r="B12" s="38" t="s">
        <v>39</v>
      </c>
      <c r="F12" s="57">
        <v>16819.2</v>
      </c>
      <c r="G12" s="57">
        <f>H12-F12</f>
        <v>16982.899999999998</v>
      </c>
      <c r="H12" s="57">
        <f>SUM(H13:H14)</f>
        <v>33802.1</v>
      </c>
      <c r="I12" s="57">
        <v>30160.2</v>
      </c>
      <c r="J12" s="58">
        <f>SUM(H12/I12)*100-100</f>
        <v>12.075185177817119</v>
      </c>
      <c r="L12" s="40"/>
      <c r="M12" s="40"/>
      <c r="N12" s="59"/>
      <c r="O12" s="40"/>
    </row>
    <row r="13" spans="2:15" ht="12.75">
      <c r="B13" s="38" t="s">
        <v>40</v>
      </c>
      <c r="C13" s="38" t="s">
        <v>41</v>
      </c>
      <c r="F13" s="57">
        <v>7262.1</v>
      </c>
      <c r="G13" s="57">
        <f>H13-F13</f>
        <v>6979.5</v>
      </c>
      <c r="H13" s="57">
        <v>14241.6</v>
      </c>
      <c r="I13" s="57">
        <v>11174</v>
      </c>
      <c r="J13" s="58">
        <f>SUM(H13/I13)*100-100</f>
        <v>27.453015929837136</v>
      </c>
      <c r="L13" s="40"/>
      <c r="M13" s="40"/>
      <c r="N13" s="59"/>
      <c r="O13" s="40"/>
    </row>
    <row r="14" spans="3:15" ht="12.75">
      <c r="C14" s="38" t="s">
        <v>42</v>
      </c>
      <c r="F14" s="57">
        <v>9557.1</v>
      </c>
      <c r="G14" s="57">
        <f>H14-F14</f>
        <v>10003.4</v>
      </c>
      <c r="H14" s="57">
        <v>19560.5</v>
      </c>
      <c r="I14" s="57">
        <v>18986.1</v>
      </c>
      <c r="J14" s="58">
        <f>SUM(H14/I14)*100-100</f>
        <v>3.0253711926093274</v>
      </c>
      <c r="L14" s="40"/>
      <c r="M14" s="40"/>
      <c r="N14" s="59"/>
      <c r="O14" s="40"/>
    </row>
    <row r="15" spans="6:15" ht="12.75">
      <c r="F15" s="57"/>
      <c r="G15" s="57" t="s">
        <v>40</v>
      </c>
      <c r="H15" s="57"/>
      <c r="I15" s="57"/>
      <c r="J15" s="58"/>
      <c r="L15" s="40"/>
      <c r="M15" s="40"/>
      <c r="N15" s="59"/>
      <c r="O15" s="40"/>
    </row>
    <row r="16" spans="2:15" ht="12.75">
      <c r="B16" s="38" t="s">
        <v>43</v>
      </c>
      <c r="F16" s="57">
        <v>11746.9</v>
      </c>
      <c r="G16" s="57">
        <f>H16-F16</f>
        <v>13017.199999999999</v>
      </c>
      <c r="H16" s="57">
        <f>SUM(H17:H18)</f>
        <v>24764.1</v>
      </c>
      <c r="I16" s="57">
        <v>24088.5</v>
      </c>
      <c r="J16" s="58">
        <f>SUM(H16/I16)*100-100</f>
        <v>2.8046578242729936</v>
      </c>
      <c r="L16" s="40"/>
      <c r="M16" s="40"/>
      <c r="N16" s="59"/>
      <c r="O16" s="40"/>
    </row>
    <row r="17" spans="2:15" ht="12.75">
      <c r="B17" s="38" t="s">
        <v>40</v>
      </c>
      <c r="C17" s="38" t="s">
        <v>41</v>
      </c>
      <c r="F17" s="57">
        <v>2643.1</v>
      </c>
      <c r="G17" s="57">
        <f>H17-F17</f>
        <v>2809.7000000000003</v>
      </c>
      <c r="H17" s="57">
        <v>5452.8</v>
      </c>
      <c r="I17" s="57">
        <v>5769.1</v>
      </c>
      <c r="J17" s="58">
        <f>SUM(H17/I17)*100-100</f>
        <v>-5.482657606905761</v>
      </c>
      <c r="L17" s="40"/>
      <c r="M17" s="40"/>
      <c r="N17" s="60"/>
      <c r="O17" s="40"/>
    </row>
    <row r="18" spans="3:15" ht="12.75">
      <c r="C18" s="38" t="s">
        <v>42</v>
      </c>
      <c r="F18" s="57">
        <v>9103.8</v>
      </c>
      <c r="G18" s="57">
        <f>H18-F18</f>
        <v>10207.5</v>
      </c>
      <c r="H18" s="57">
        <v>19311.3</v>
      </c>
      <c r="I18" s="57">
        <v>18319.4</v>
      </c>
      <c r="J18" s="61">
        <f>SUM(H18/I18)*100-100</f>
        <v>5.414478640130113</v>
      </c>
      <c r="M18" s="40"/>
      <c r="N18" s="59"/>
      <c r="O18" s="40"/>
    </row>
    <row r="19" spans="3:15" ht="12.75">
      <c r="C19" s="42"/>
      <c r="D19" s="42"/>
      <c r="E19" s="42"/>
      <c r="F19" s="62"/>
      <c r="G19" s="62"/>
      <c r="H19" s="62"/>
      <c r="I19" s="62"/>
      <c r="J19" s="58"/>
      <c r="L19" s="40"/>
      <c r="M19" s="40"/>
      <c r="N19" s="59"/>
      <c r="O19" s="40"/>
    </row>
    <row r="20" spans="3:15" ht="12.75">
      <c r="C20" s="38" t="s">
        <v>44</v>
      </c>
      <c r="F20" s="57">
        <v>28566.1</v>
      </c>
      <c r="G20" s="57">
        <f>H20-F20</f>
        <v>30000.1</v>
      </c>
      <c r="H20" s="57">
        <f aca="true" t="shared" si="0" ref="H20:I22">SUM(H12+H16)</f>
        <v>58566.2</v>
      </c>
      <c r="I20" s="57">
        <f t="shared" si="0"/>
        <v>54248.7</v>
      </c>
      <c r="J20" s="58">
        <f>SUM(H20/I20)*100-100</f>
        <v>7.958716061398704</v>
      </c>
      <c r="L20" s="40"/>
      <c r="M20" s="40"/>
      <c r="N20" s="59"/>
      <c r="O20" s="40"/>
    </row>
    <row r="21" spans="4:15" ht="12.75">
      <c r="D21" s="38" t="s">
        <v>41</v>
      </c>
      <c r="F21" s="57">
        <v>9905.2</v>
      </c>
      <c r="G21" s="57">
        <f>H21-F21</f>
        <v>9789.2</v>
      </c>
      <c r="H21" s="57">
        <f t="shared" si="0"/>
        <v>19694.4</v>
      </c>
      <c r="I21" s="57">
        <f t="shared" si="0"/>
        <v>16943.1</v>
      </c>
      <c r="J21" s="58">
        <f>SUM(H21/I21)*100-100</f>
        <v>16.238468757193218</v>
      </c>
      <c r="L21" s="40"/>
      <c r="M21" s="40"/>
      <c r="N21" s="59"/>
      <c r="O21" s="40"/>
    </row>
    <row r="22" spans="4:15" ht="12.75">
      <c r="D22" s="38" t="s">
        <v>42</v>
      </c>
      <c r="F22" s="57">
        <v>18660.9</v>
      </c>
      <c r="G22" s="57">
        <f>H22-F22</f>
        <v>20210.9</v>
      </c>
      <c r="H22" s="57">
        <f t="shared" si="0"/>
        <v>38871.8</v>
      </c>
      <c r="I22" s="57">
        <f t="shared" si="0"/>
        <v>37305.5</v>
      </c>
      <c r="J22" s="58">
        <f>SUM(H22/I22)*100-100</f>
        <v>4.198576617388866</v>
      </c>
      <c r="L22" s="40"/>
      <c r="M22" s="40"/>
      <c r="N22" s="59"/>
      <c r="O22" s="40"/>
    </row>
    <row r="23" spans="6:15" ht="12.75">
      <c r="F23" s="63"/>
      <c r="G23" s="63"/>
      <c r="H23" s="63"/>
      <c r="I23" s="63"/>
      <c r="J23" s="58"/>
      <c r="L23" s="40"/>
      <c r="M23" s="40"/>
      <c r="N23" s="40"/>
      <c r="O23" s="40"/>
    </row>
    <row r="24" spans="2:15" ht="12.75">
      <c r="B24" s="193" t="s">
        <v>45</v>
      </c>
      <c r="C24" s="193"/>
      <c r="D24" s="193"/>
      <c r="E24" s="193"/>
      <c r="F24" s="193"/>
      <c r="G24" s="193"/>
      <c r="H24" s="193"/>
      <c r="I24" s="193"/>
      <c r="J24" s="193"/>
      <c r="L24" s="40"/>
      <c r="M24" s="40"/>
      <c r="N24" s="40"/>
      <c r="O24" s="40"/>
    </row>
    <row r="25" spans="6:15" ht="9.75" customHeight="1">
      <c r="F25" s="63"/>
      <c r="G25" s="63"/>
      <c r="H25" s="63"/>
      <c r="I25" s="63"/>
      <c r="J25" s="58"/>
      <c r="L25" s="40"/>
      <c r="M25" s="40"/>
      <c r="N25" s="40"/>
      <c r="O25" s="40"/>
    </row>
    <row r="26" spans="2:15" ht="12.75">
      <c r="B26" s="38" t="s">
        <v>46</v>
      </c>
      <c r="F26" s="57">
        <v>14391.6</v>
      </c>
      <c r="G26" s="57">
        <f>H26-F26</f>
        <v>15624.599999999997</v>
      </c>
      <c r="H26" s="57">
        <f>14995.3+15020.9</f>
        <v>30016.199999999997</v>
      </c>
      <c r="I26" s="57">
        <f>'Januar bis Juni 09_S2'!H55+'Januar bis Juni 09_S3'!E55</f>
        <v>28762.199999999997</v>
      </c>
      <c r="J26" s="58">
        <f>SUM(H26/I26)*100-100</f>
        <v>4.359889021006751</v>
      </c>
      <c r="L26" s="40"/>
      <c r="M26" s="40"/>
      <c r="N26" s="59"/>
      <c r="O26" s="40"/>
    </row>
    <row r="27" spans="2:15" ht="12.75">
      <c r="B27" s="38" t="s">
        <v>47</v>
      </c>
      <c r="F27" s="64">
        <v>1112736</v>
      </c>
      <c r="G27" s="68">
        <f>H27-F27</f>
        <v>1191963</v>
      </c>
      <c r="H27" s="64">
        <f>1990307+314392</f>
        <v>2304699</v>
      </c>
      <c r="I27" s="64">
        <f>1893509+352875</f>
        <v>2246384</v>
      </c>
      <c r="J27" s="58">
        <f>SUM(H27/I27)*100-100</f>
        <v>2.5959497574769017</v>
      </c>
      <c r="L27" s="40"/>
      <c r="M27" s="40"/>
      <c r="N27" s="59"/>
      <c r="O27" s="40"/>
    </row>
    <row r="28" spans="2:15" ht="12.75">
      <c r="B28" s="38" t="s">
        <v>48</v>
      </c>
      <c r="F28" s="64">
        <v>1785374</v>
      </c>
      <c r="G28" s="68">
        <f>H28-F28</f>
        <v>1914541</v>
      </c>
      <c r="H28" s="64">
        <f>3185558+514357</f>
        <v>3699915</v>
      </c>
      <c r="I28" s="64">
        <f>3011522+560644</f>
        <v>3572166</v>
      </c>
      <c r="J28" s="58">
        <f>SUM(H28/I28)*100-100</f>
        <v>3.576233579290559</v>
      </c>
      <c r="L28" s="40"/>
      <c r="M28" s="40"/>
      <c r="N28" s="59"/>
      <c r="O28" s="40"/>
    </row>
    <row r="29" spans="6:15" ht="12.75">
      <c r="F29" s="63"/>
      <c r="G29" s="63"/>
      <c r="H29" s="63"/>
      <c r="I29" s="63"/>
      <c r="J29" s="58"/>
      <c r="L29" s="40"/>
      <c r="M29" s="40"/>
      <c r="N29" s="40"/>
      <c r="O29" s="40"/>
    </row>
    <row r="30" spans="5:15" ht="12.75">
      <c r="E30" s="38" t="s">
        <v>53</v>
      </c>
      <c r="F30" s="63"/>
      <c r="G30" s="63"/>
      <c r="H30" s="63"/>
      <c r="I30" s="63"/>
      <c r="J30" s="58"/>
      <c r="L30" s="65"/>
      <c r="M30" s="65"/>
      <c r="N30" s="66"/>
      <c r="O30" s="65"/>
    </row>
    <row r="31" spans="6:15" ht="9.75" customHeight="1">
      <c r="F31" s="67"/>
      <c r="G31" s="67"/>
      <c r="H31" s="67"/>
      <c r="I31" s="67"/>
      <c r="J31" s="58"/>
      <c r="L31" s="65"/>
      <c r="M31" s="65"/>
      <c r="N31" s="188"/>
      <c r="O31" s="65"/>
    </row>
    <row r="32" spans="2:15" ht="12.75">
      <c r="B32" s="38" t="s">
        <v>49</v>
      </c>
      <c r="F32" s="64">
        <v>2338</v>
      </c>
      <c r="G32" s="68">
        <f>H32-F32</f>
        <v>2470</v>
      </c>
      <c r="H32" s="64">
        <v>4808</v>
      </c>
      <c r="I32" s="64">
        <v>5116</v>
      </c>
      <c r="J32" s="58">
        <f>SUM(H32/I32)*100-100</f>
        <v>-6.020328381548083</v>
      </c>
      <c r="L32" s="65"/>
      <c r="M32" s="65"/>
      <c r="N32" s="188"/>
      <c r="O32" s="65"/>
    </row>
    <row r="33" spans="2:15" ht="12.75">
      <c r="B33" s="38" t="s">
        <v>50</v>
      </c>
      <c r="F33" s="189">
        <v>310</v>
      </c>
      <c r="G33" s="189">
        <f>H33-F33</f>
        <v>361</v>
      </c>
      <c r="H33" s="189">
        <v>671</v>
      </c>
      <c r="I33" s="189">
        <v>984</v>
      </c>
      <c r="J33" s="191">
        <f>SUM(H33/I33)*100-100</f>
        <v>-31.808943089430898</v>
      </c>
      <c r="L33" s="65"/>
      <c r="M33" s="65"/>
      <c r="N33" s="69"/>
      <c r="O33" s="65"/>
    </row>
    <row r="34" spans="6:15" ht="12.75">
      <c r="F34" s="189"/>
      <c r="G34" s="190"/>
      <c r="H34" s="190"/>
      <c r="I34" s="190"/>
      <c r="J34" s="192"/>
      <c r="L34" s="40"/>
      <c r="M34" s="40"/>
      <c r="N34" s="40"/>
      <c r="O34" s="40"/>
    </row>
    <row r="35" spans="2:15" ht="9" customHeight="1">
      <c r="B35" s="38" t="s">
        <v>51</v>
      </c>
      <c r="F35" s="63"/>
      <c r="G35" s="70"/>
      <c r="H35" s="63"/>
      <c r="I35" s="71"/>
      <c r="J35" s="72"/>
      <c r="L35" s="40"/>
      <c r="M35" s="40"/>
      <c r="N35" s="40"/>
      <c r="O35" s="40"/>
    </row>
    <row r="36" spans="2:15" ht="2.25" customHeight="1">
      <c r="B36" s="40"/>
      <c r="C36" s="40" t="s">
        <v>40</v>
      </c>
      <c r="D36" s="40"/>
      <c r="E36" s="40"/>
      <c r="F36" s="40"/>
      <c r="G36" s="40"/>
      <c r="H36" s="40"/>
      <c r="I36" s="40"/>
      <c r="J36" s="40"/>
      <c r="L36" s="40"/>
      <c r="M36" s="40"/>
      <c r="N36" s="40"/>
      <c r="O36" s="40"/>
    </row>
    <row r="37" spans="2:15" ht="12.75">
      <c r="B37" s="40"/>
      <c r="C37" s="40" t="s">
        <v>40</v>
      </c>
      <c r="D37" s="40"/>
      <c r="E37" s="40"/>
      <c r="F37" s="40"/>
      <c r="G37" s="40"/>
      <c r="H37" s="40"/>
      <c r="I37" s="40"/>
      <c r="J37" s="40"/>
      <c r="L37" s="40"/>
      <c r="M37" s="40"/>
      <c r="N37" s="40"/>
      <c r="O37" s="40"/>
    </row>
    <row r="38" spans="2:15" ht="12.75">
      <c r="B38" s="40"/>
      <c r="C38" s="40"/>
      <c r="D38" s="40"/>
      <c r="E38" s="40"/>
      <c r="F38" s="40"/>
      <c r="G38" s="40"/>
      <c r="H38" s="40"/>
      <c r="I38" s="40"/>
      <c r="J38" s="40"/>
      <c r="L38" s="40"/>
      <c r="M38" s="40"/>
      <c r="N38" s="40"/>
      <c r="O38" s="40"/>
    </row>
    <row r="39" spans="2:15" ht="23.25" customHeight="1">
      <c r="B39" s="40"/>
      <c r="C39" s="40" t="s">
        <v>40</v>
      </c>
      <c r="D39" s="40"/>
      <c r="E39" s="40"/>
      <c r="F39" s="40"/>
      <c r="G39" s="40"/>
      <c r="H39" s="40"/>
      <c r="I39" s="40"/>
      <c r="J39" s="40"/>
      <c r="L39" s="40"/>
      <c r="M39" s="40"/>
      <c r="N39" s="40"/>
      <c r="O39" s="40"/>
    </row>
    <row r="40" spans="2:15" ht="12.75">
      <c r="B40" s="40"/>
      <c r="C40" s="40"/>
      <c r="D40" s="40"/>
      <c r="E40" s="40"/>
      <c r="F40" s="40"/>
      <c r="G40" s="40"/>
      <c r="H40" s="40"/>
      <c r="I40" s="40"/>
      <c r="J40" s="40"/>
      <c r="L40" s="40"/>
      <c r="M40" s="40"/>
      <c r="N40" s="40"/>
      <c r="O40" s="40"/>
    </row>
    <row r="41" spans="2:15" ht="12.75">
      <c r="B41" s="40"/>
      <c r="C41" s="40"/>
      <c r="D41" s="40"/>
      <c r="E41" s="40"/>
      <c r="F41" s="40"/>
      <c r="G41" s="40"/>
      <c r="H41" s="73"/>
      <c r="I41" s="73"/>
      <c r="J41" s="40"/>
      <c r="L41" s="40"/>
      <c r="M41" s="40"/>
      <c r="N41" s="40"/>
      <c r="O41" s="40"/>
    </row>
    <row r="42" spans="8:9" ht="12.75">
      <c r="H42" s="73"/>
      <c r="I42" s="73"/>
    </row>
    <row r="43" spans="8:9" ht="12.75">
      <c r="H43" s="73"/>
      <c r="I43" s="73"/>
    </row>
  </sheetData>
  <mergeCells count="10">
    <mergeCell ref="F4:G6"/>
    <mergeCell ref="N31:N32"/>
    <mergeCell ref="I33:I34"/>
    <mergeCell ref="J33:J34"/>
    <mergeCell ref="F33:F34"/>
    <mergeCell ref="G33:G34"/>
    <mergeCell ref="H33:H34"/>
    <mergeCell ref="B8:J8"/>
    <mergeCell ref="B10:J10"/>
    <mergeCell ref="B24:J24"/>
  </mergeCells>
  <printOptions/>
  <pageMargins left="0.5" right="0.08" top="0.24" bottom="0.11811023622047245" header="0.17" footer="0.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0"/>
  <sheetViews>
    <sheetView workbookViewId="0" topLeftCell="A1">
      <selection activeCell="J1" sqref="J1"/>
    </sheetView>
  </sheetViews>
  <sheetFormatPr defaultColWidth="11.421875" defaultRowHeight="12.75"/>
  <cols>
    <col min="1" max="1" width="11.421875" style="74" customWidth="1"/>
    <col min="2" max="2" width="7.421875" style="74" customWidth="1"/>
    <col min="3" max="3" width="25.8515625" style="74" customWidth="1"/>
    <col min="4" max="5" width="9.8515625" style="74" customWidth="1"/>
    <col min="6" max="6" width="9.8515625" style="76" customWidth="1"/>
    <col min="7" max="7" width="9.8515625" style="74" customWidth="1"/>
    <col min="8" max="8" width="10.00390625" style="74" customWidth="1"/>
    <col min="9" max="9" width="11.8515625" style="77" bestFit="1" customWidth="1"/>
    <col min="10" max="11" width="9.8515625" style="73" customWidth="1"/>
    <col min="12" max="12" width="11.28125" style="73" customWidth="1"/>
    <col min="13" max="14" width="9.8515625" style="73" customWidth="1"/>
    <col min="15" max="15" width="10.8515625" style="73" customWidth="1"/>
    <col min="16" max="17" width="11.421875" style="73" customWidth="1"/>
    <col min="18" max="18" width="18.57421875" style="73" customWidth="1"/>
    <col min="19" max="19" width="9.00390625" style="73" customWidth="1"/>
    <col min="20" max="20" width="24.8515625" style="73" customWidth="1"/>
    <col min="21" max="21" width="5.00390625" style="73" customWidth="1"/>
    <col min="22" max="22" width="1.8515625" style="73" hidden="1" customWidth="1"/>
    <col min="23" max="24" width="9.7109375" style="73" customWidth="1"/>
    <col min="25" max="25" width="11.421875" style="73" customWidth="1"/>
    <col min="26" max="27" width="9.7109375" style="73" customWidth="1"/>
    <col min="28" max="28" width="11.421875" style="73" customWidth="1"/>
    <col min="29" max="16384" width="11.421875" style="74" customWidth="1"/>
  </cols>
  <sheetData>
    <row r="1" ht="12.75">
      <c r="A1" s="75" t="s">
        <v>99</v>
      </c>
    </row>
    <row r="2" ht="13.5" customHeight="1"/>
    <row r="3" spans="1:9" ht="13.5" customHeight="1">
      <c r="A3" s="78"/>
      <c r="B3" s="78"/>
      <c r="C3" s="79"/>
      <c r="D3" s="80"/>
      <c r="E3" s="78"/>
      <c r="F3" s="81" t="s">
        <v>54</v>
      </c>
      <c r="G3" s="78"/>
      <c r="H3" s="78"/>
      <c r="I3" s="82"/>
    </row>
    <row r="4" spans="1:9" ht="13.5" customHeight="1">
      <c r="A4" s="83"/>
      <c r="B4" s="83"/>
      <c r="C4" s="84"/>
      <c r="D4" s="85" t="s">
        <v>55</v>
      </c>
      <c r="E4" s="86"/>
      <c r="F4" s="87"/>
      <c r="G4" s="88" t="s">
        <v>56</v>
      </c>
      <c r="H4" s="89"/>
      <c r="I4" s="90"/>
    </row>
    <row r="5" spans="1:9" ht="13.5" customHeight="1">
      <c r="A5" s="83"/>
      <c r="B5" s="83" t="s">
        <v>57</v>
      </c>
      <c r="C5" s="84"/>
      <c r="D5" s="85" t="s">
        <v>32</v>
      </c>
      <c r="E5" s="86"/>
      <c r="F5" s="87"/>
      <c r="G5" s="85" t="s">
        <v>32</v>
      </c>
      <c r="H5" s="86"/>
      <c r="I5" s="91"/>
    </row>
    <row r="6" spans="1:9" ht="13.5" customHeight="1">
      <c r="A6" s="83"/>
      <c r="B6" s="83"/>
      <c r="C6" s="84"/>
      <c r="D6" s="92">
        <v>2010</v>
      </c>
      <c r="E6" s="92">
        <v>2009</v>
      </c>
      <c r="F6" s="93" t="s">
        <v>33</v>
      </c>
      <c r="G6" s="92">
        <v>2010</v>
      </c>
      <c r="H6" s="92">
        <v>2009</v>
      </c>
      <c r="I6" s="93" t="s">
        <v>33</v>
      </c>
    </row>
    <row r="7" spans="1:9" ht="13.5" customHeight="1">
      <c r="A7" s="83"/>
      <c r="B7" s="83"/>
      <c r="C7" s="84"/>
      <c r="D7" s="194" t="s">
        <v>58</v>
      </c>
      <c r="E7" s="195"/>
      <c r="F7" s="94" t="s">
        <v>35</v>
      </c>
      <c r="G7" s="194" t="s">
        <v>58</v>
      </c>
      <c r="H7" s="195"/>
      <c r="I7" s="94" t="s">
        <v>35</v>
      </c>
    </row>
    <row r="8" spans="1:9" ht="13.5" customHeight="1">
      <c r="A8" s="95"/>
      <c r="B8" s="95"/>
      <c r="C8" s="96"/>
      <c r="D8" s="196"/>
      <c r="E8" s="197"/>
      <c r="F8" s="97" t="s">
        <v>36</v>
      </c>
      <c r="G8" s="196"/>
      <c r="H8" s="197"/>
      <c r="I8" s="97" t="s">
        <v>36</v>
      </c>
    </row>
    <row r="9" spans="4:29" ht="13.5" customHeight="1">
      <c r="D9" s="98"/>
      <c r="E9" s="99"/>
      <c r="F9" s="100"/>
      <c r="G9" s="98"/>
      <c r="H9" s="99"/>
      <c r="I9" s="101"/>
      <c r="AC9" s="83"/>
    </row>
    <row r="10" spans="1:9" ht="13.5" customHeight="1">
      <c r="A10" s="74" t="s">
        <v>59</v>
      </c>
      <c r="D10" s="98">
        <v>299.2</v>
      </c>
      <c r="E10" s="98">
        <v>436.5</v>
      </c>
      <c r="F10" s="102">
        <f>SUM(D10/E10)*100-100</f>
        <v>-31.454753722794962</v>
      </c>
      <c r="G10" s="98">
        <v>167.5</v>
      </c>
      <c r="H10" s="98">
        <v>193.2</v>
      </c>
      <c r="I10" s="103">
        <f>SUM(G10/H10)*100-100</f>
        <v>-13.302277432712202</v>
      </c>
    </row>
    <row r="11" spans="4:9" ht="13.5" customHeight="1">
      <c r="D11" s="98"/>
      <c r="E11" s="98"/>
      <c r="F11" s="102"/>
      <c r="G11" s="98"/>
      <c r="H11" s="98"/>
      <c r="I11" s="103"/>
    </row>
    <row r="12" spans="1:9" ht="13.5" customHeight="1">
      <c r="A12" s="74" t="s">
        <v>60</v>
      </c>
      <c r="D12" s="98">
        <f>SUM(D14:D21)</f>
        <v>12070.199999999999</v>
      </c>
      <c r="E12" s="98">
        <f>SUM(E14:E21)</f>
        <v>10957.8</v>
      </c>
      <c r="F12" s="102">
        <f>SUM(D12/E12)*100-100</f>
        <v>10.151672781032687</v>
      </c>
      <c r="G12" s="98">
        <f>SUM(G14:G21)</f>
        <v>3749.6000000000004</v>
      </c>
      <c r="H12" s="98">
        <f>SUM(H14:H21)</f>
        <v>4101.9</v>
      </c>
      <c r="I12" s="103">
        <f>SUM(G12/H12)*100-100</f>
        <v>-8.588702796265125</v>
      </c>
    </row>
    <row r="13" spans="1:9" ht="13.5" customHeight="1">
      <c r="A13" s="74" t="s">
        <v>61</v>
      </c>
      <c r="D13" s="104"/>
      <c r="E13" s="104"/>
      <c r="F13" s="102"/>
      <c r="G13" s="104"/>
      <c r="H13" s="104"/>
      <c r="I13" s="103"/>
    </row>
    <row r="14" spans="1:9" ht="13.5" customHeight="1">
      <c r="A14" s="74" t="s">
        <v>62</v>
      </c>
      <c r="D14" s="98">
        <v>5337.5</v>
      </c>
      <c r="E14" s="98">
        <v>5744.8</v>
      </c>
      <c r="F14" s="102">
        <f aca="true" t="shared" si="0" ref="F14:F20">SUM(D14/E14)*100-100</f>
        <v>-7.089889987466918</v>
      </c>
      <c r="G14" s="98">
        <v>2673.3</v>
      </c>
      <c r="H14" s="98">
        <v>3000.3</v>
      </c>
      <c r="I14" s="103">
        <f aca="true" t="shared" si="1" ref="I14:I20">SUM(G14/H14)*100-100</f>
        <v>-10.8989101089891</v>
      </c>
    </row>
    <row r="15" spans="1:9" ht="12.75">
      <c r="A15" s="74" t="s">
        <v>63</v>
      </c>
      <c r="D15" s="98">
        <v>3060.9</v>
      </c>
      <c r="E15" s="98">
        <v>1702.2</v>
      </c>
      <c r="F15" s="102">
        <f t="shared" si="0"/>
        <v>79.8202326401128</v>
      </c>
      <c r="G15" s="98">
        <v>372.3</v>
      </c>
      <c r="H15" s="98">
        <v>380.1</v>
      </c>
      <c r="I15" s="103">
        <f t="shared" si="1"/>
        <v>-2.0520915548539875</v>
      </c>
    </row>
    <row r="16" spans="1:9" ht="13.5" customHeight="1">
      <c r="A16" s="74" t="s">
        <v>64</v>
      </c>
      <c r="D16" s="98">
        <v>1241.9</v>
      </c>
      <c r="E16" s="98">
        <v>980</v>
      </c>
      <c r="F16" s="102">
        <f t="shared" si="0"/>
        <v>26.724489795918373</v>
      </c>
      <c r="G16" s="98">
        <v>64.8</v>
      </c>
      <c r="H16" s="98">
        <v>88.2</v>
      </c>
      <c r="I16" s="103">
        <f t="shared" si="1"/>
        <v>-26.530612244897966</v>
      </c>
    </row>
    <row r="17" spans="1:9" ht="13.5" customHeight="1">
      <c r="A17" s="74" t="s">
        <v>65</v>
      </c>
      <c r="D17" s="98">
        <v>1752.9</v>
      </c>
      <c r="E17" s="98">
        <v>1848.4</v>
      </c>
      <c r="F17" s="102">
        <f t="shared" si="0"/>
        <v>-5.1666305994373545</v>
      </c>
      <c r="G17" s="98">
        <v>311.5</v>
      </c>
      <c r="H17" s="98">
        <v>373.1</v>
      </c>
      <c r="I17" s="103">
        <f t="shared" si="1"/>
        <v>-16.510318949343343</v>
      </c>
    </row>
    <row r="18" spans="1:9" ht="13.5" customHeight="1">
      <c r="A18" s="74" t="s">
        <v>66</v>
      </c>
      <c r="D18" s="98">
        <v>136.6</v>
      </c>
      <c r="E18" s="98">
        <v>245.8</v>
      </c>
      <c r="F18" s="102">
        <f t="shared" si="0"/>
        <v>-44.42636289666396</v>
      </c>
      <c r="G18" s="98">
        <v>23.6</v>
      </c>
      <c r="H18" s="98">
        <v>33.1</v>
      </c>
      <c r="I18" s="103">
        <f t="shared" si="1"/>
        <v>-28.700906344410868</v>
      </c>
    </row>
    <row r="19" spans="1:9" ht="13.5" customHeight="1">
      <c r="A19" s="74" t="s">
        <v>67</v>
      </c>
      <c r="D19" s="98">
        <v>332</v>
      </c>
      <c r="E19" s="98">
        <v>223.1</v>
      </c>
      <c r="F19" s="102">
        <f t="shared" si="0"/>
        <v>48.81219184222323</v>
      </c>
      <c r="G19" s="98">
        <v>150.1</v>
      </c>
      <c r="H19" s="98">
        <v>110.5</v>
      </c>
      <c r="I19" s="103">
        <f t="shared" si="1"/>
        <v>35.837104072398205</v>
      </c>
    </row>
    <row r="20" spans="1:9" ht="13.5" customHeight="1">
      <c r="A20" s="74" t="s">
        <v>68</v>
      </c>
      <c r="D20" s="98">
        <v>208.4</v>
      </c>
      <c r="E20" s="98">
        <v>213.5</v>
      </c>
      <c r="F20" s="102">
        <f t="shared" si="0"/>
        <v>-2.388758782201407</v>
      </c>
      <c r="G20" s="98">
        <v>154</v>
      </c>
      <c r="H20" s="98">
        <v>116.6</v>
      </c>
      <c r="I20" s="103">
        <f t="shared" si="1"/>
        <v>32.07547169811323</v>
      </c>
    </row>
    <row r="21" spans="1:9" ht="13.5" customHeight="1">
      <c r="A21" s="74" t="s">
        <v>69</v>
      </c>
      <c r="D21" s="105" t="s">
        <v>70</v>
      </c>
      <c r="E21" s="105" t="s">
        <v>70</v>
      </c>
      <c r="F21" s="102" t="s">
        <v>78</v>
      </c>
      <c r="G21" s="105" t="s">
        <v>70</v>
      </c>
      <c r="H21" s="105" t="s">
        <v>70</v>
      </c>
      <c r="I21" s="100" t="s">
        <v>79</v>
      </c>
    </row>
    <row r="22" spans="4:9" ht="13.5" customHeight="1">
      <c r="D22" s="98"/>
      <c r="E22" s="98"/>
      <c r="F22" s="100"/>
      <c r="G22" s="98"/>
      <c r="H22" s="98"/>
      <c r="I22" s="100"/>
    </row>
    <row r="23" spans="2:9" ht="12.75">
      <c r="B23" s="74" t="s">
        <v>71</v>
      </c>
      <c r="D23" s="98">
        <f>SUM(D10:D12)</f>
        <v>12369.4</v>
      </c>
      <c r="E23" s="98">
        <v>11394.4</v>
      </c>
      <c r="F23" s="102">
        <f>SUM(D23/E23)*100-100</f>
        <v>8.556834936460021</v>
      </c>
      <c r="G23" s="98">
        <v>3917.3</v>
      </c>
      <c r="H23" s="98">
        <f>SUM(H10:H12)</f>
        <v>4295.099999999999</v>
      </c>
      <c r="I23" s="103">
        <f>SUM(G23/H23)*100-100</f>
        <v>-8.796069940164358</v>
      </c>
    </row>
    <row r="24" spans="4:9" ht="13.5" customHeight="1">
      <c r="D24" s="98"/>
      <c r="E24" s="98"/>
      <c r="F24" s="98"/>
      <c r="G24" s="98"/>
      <c r="H24" s="98"/>
      <c r="I24" s="106"/>
    </row>
    <row r="25" spans="1:31" ht="13.5" customHeight="1">
      <c r="A25" s="74" t="s">
        <v>72</v>
      </c>
      <c r="D25" s="98">
        <v>344.8</v>
      </c>
      <c r="E25" s="98">
        <v>674.2</v>
      </c>
      <c r="F25" s="102">
        <f>SUM(D25/E25)*100-100</f>
        <v>-48.857905665974485</v>
      </c>
      <c r="G25" s="98">
        <v>73.4</v>
      </c>
      <c r="H25" s="98">
        <v>88.9</v>
      </c>
      <c r="I25" s="103">
        <f>SUM(G25/H25)*100-100</f>
        <v>-17.435320584926885</v>
      </c>
      <c r="AC25" s="73"/>
      <c r="AD25" s="73"/>
      <c r="AE25" s="73"/>
    </row>
    <row r="26" spans="1:9" ht="12.75">
      <c r="A26" s="74" t="s">
        <v>73</v>
      </c>
      <c r="D26" s="98">
        <v>40.1</v>
      </c>
      <c r="E26" s="98">
        <v>36.3</v>
      </c>
      <c r="F26" s="102">
        <f>SUM(D26/E26)*100-100</f>
        <v>10.46831955922866</v>
      </c>
      <c r="G26" s="98">
        <v>17.2</v>
      </c>
      <c r="H26" s="98">
        <v>10.1</v>
      </c>
      <c r="I26" s="103">
        <f>SUM(G26/H26)*100-100</f>
        <v>70.29702970297029</v>
      </c>
    </row>
    <row r="27" spans="1:9" ht="13.5" customHeight="1">
      <c r="A27" s="74" t="s">
        <v>74</v>
      </c>
      <c r="D27" s="98">
        <v>236.3</v>
      </c>
      <c r="E27" s="98">
        <v>204.2</v>
      </c>
      <c r="F27" s="102">
        <f>SUM(D27/E27)*100-100</f>
        <v>15.719882468168464</v>
      </c>
      <c r="G27" s="98">
        <v>147</v>
      </c>
      <c r="H27" s="98">
        <v>145.6</v>
      </c>
      <c r="I27" s="103">
        <f>SUM(G27/H27)*100-100</f>
        <v>0.9615384615384528</v>
      </c>
    </row>
    <row r="28" spans="1:9" ht="13.5" customHeight="1">
      <c r="A28" s="74" t="s">
        <v>75</v>
      </c>
      <c r="D28" s="98">
        <v>1037</v>
      </c>
      <c r="E28" s="98">
        <v>607.3</v>
      </c>
      <c r="F28" s="102">
        <f>SUM(D28/E28)*100-100</f>
        <v>70.75580438004283</v>
      </c>
      <c r="G28" s="98">
        <v>55.4</v>
      </c>
      <c r="H28" s="98">
        <v>60.7</v>
      </c>
      <c r="I28" s="103">
        <f>SUM(G28/H28)*100-100</f>
        <v>-8.731466227347624</v>
      </c>
    </row>
    <row r="29" spans="1:9" ht="13.5" customHeight="1">
      <c r="A29" s="74" t="s">
        <v>76</v>
      </c>
      <c r="D29" s="105" t="s">
        <v>70</v>
      </c>
      <c r="E29" s="98">
        <v>4.6</v>
      </c>
      <c r="F29" s="102" t="s">
        <v>78</v>
      </c>
      <c r="G29" s="105" t="s">
        <v>70</v>
      </c>
      <c r="H29" s="98">
        <v>4.1</v>
      </c>
      <c r="I29" s="100" t="s">
        <v>79</v>
      </c>
    </row>
    <row r="30" spans="1:9" ht="12.75">
      <c r="A30" s="74" t="s">
        <v>77</v>
      </c>
      <c r="D30" s="98">
        <v>7.3</v>
      </c>
      <c r="E30" s="98">
        <v>16.7</v>
      </c>
      <c r="F30" s="102">
        <f>SUM(D30/E30)*100-100</f>
        <v>-56.287425149700596</v>
      </c>
      <c r="G30" s="98">
        <v>6.4</v>
      </c>
      <c r="H30" s="98">
        <v>14.5</v>
      </c>
      <c r="I30" s="103">
        <f>SUM(G30/H30)*100-100</f>
        <v>-55.86206896551724</v>
      </c>
    </row>
    <row r="31" spans="4:9" ht="13.5" customHeight="1">
      <c r="D31" s="98"/>
      <c r="E31" s="98"/>
      <c r="F31" s="102"/>
      <c r="G31" s="98"/>
      <c r="H31" s="98"/>
      <c r="I31" s="106"/>
    </row>
    <row r="32" spans="2:9" ht="13.5" customHeight="1">
      <c r="B32" s="74" t="s">
        <v>80</v>
      </c>
      <c r="D32" s="98">
        <f>SUM(D25:D30)</f>
        <v>1665.5</v>
      </c>
      <c r="E32" s="98">
        <f>SUM(E25:E30)</f>
        <v>1543.3</v>
      </c>
      <c r="F32" s="102">
        <f>SUM(D32/E32)*100-100</f>
        <v>7.918097583101158</v>
      </c>
      <c r="G32" s="98">
        <f>SUM(G25:G30)</f>
        <v>299.4</v>
      </c>
      <c r="H32" s="98">
        <v>324</v>
      </c>
      <c r="I32" s="103">
        <f>SUM(G32/H32)*100-100</f>
        <v>-7.592592592592595</v>
      </c>
    </row>
    <row r="33" spans="4:9" ht="12.75">
      <c r="D33" s="98"/>
      <c r="E33" s="98"/>
      <c r="F33" s="102"/>
      <c r="G33" s="98"/>
      <c r="H33" s="98"/>
      <c r="I33" s="103"/>
    </row>
    <row r="34" spans="1:9" ht="13.5" customHeight="1">
      <c r="A34" s="74" t="s">
        <v>81</v>
      </c>
      <c r="D34" s="98">
        <v>2411</v>
      </c>
      <c r="E34" s="98">
        <v>1688.8</v>
      </c>
      <c r="F34" s="102">
        <f>SUM(D34/E34)*100-100</f>
        <v>42.76409284699193</v>
      </c>
      <c r="G34" s="98">
        <v>514.6</v>
      </c>
      <c r="H34" s="98">
        <v>483.3</v>
      </c>
      <c r="I34" s="103">
        <f>SUM(G34/H34)*100-100</f>
        <v>6.476308710945574</v>
      </c>
    </row>
    <row r="35" spans="1:9" ht="13.5" customHeight="1">
      <c r="A35" s="74" t="s">
        <v>82</v>
      </c>
      <c r="D35" s="98">
        <v>1818.6</v>
      </c>
      <c r="E35" s="98">
        <v>1659.7</v>
      </c>
      <c r="F35" s="102">
        <f>SUM(D35/E35)*100-100</f>
        <v>9.574019401096564</v>
      </c>
      <c r="G35" s="98">
        <v>286.7</v>
      </c>
      <c r="H35" s="98">
        <v>229.8</v>
      </c>
      <c r="I35" s="103">
        <f>SUM(G35/H35)*100-100</f>
        <v>24.760661444734538</v>
      </c>
    </row>
    <row r="36" spans="1:9" ht="13.5" customHeight="1">
      <c r="A36" s="74" t="s">
        <v>83</v>
      </c>
      <c r="D36" s="98">
        <v>2693</v>
      </c>
      <c r="E36" s="98">
        <v>1926.9</v>
      </c>
      <c r="F36" s="102">
        <f>SUM(D36/E36)*100-100</f>
        <v>39.75816077637654</v>
      </c>
      <c r="G36" s="98">
        <v>693.6</v>
      </c>
      <c r="H36" s="98">
        <v>783.4</v>
      </c>
      <c r="I36" s="103">
        <f>SUM(G36/H36)*100-100</f>
        <v>-11.462854225172322</v>
      </c>
    </row>
    <row r="37" spans="1:9" ht="13.5" customHeight="1">
      <c r="A37" s="74" t="s">
        <v>84</v>
      </c>
      <c r="D37" s="98">
        <v>117.4</v>
      </c>
      <c r="E37" s="98">
        <v>246.3</v>
      </c>
      <c r="F37" s="102">
        <f>SUM(D37/E37)*100-100</f>
        <v>-52.33455136012992</v>
      </c>
      <c r="G37" s="105" t="s">
        <v>70</v>
      </c>
      <c r="H37" s="105" t="s">
        <v>70</v>
      </c>
      <c r="I37" s="100" t="s">
        <v>79</v>
      </c>
    </row>
    <row r="38" spans="1:9" ht="13.5" customHeight="1">
      <c r="A38" s="74" t="s">
        <v>85</v>
      </c>
      <c r="D38" s="105" t="s">
        <v>70</v>
      </c>
      <c r="E38" s="98">
        <v>6.3</v>
      </c>
      <c r="F38" s="102" t="s">
        <v>78</v>
      </c>
      <c r="G38" s="105" t="s">
        <v>70</v>
      </c>
      <c r="H38" s="105" t="s">
        <v>70</v>
      </c>
      <c r="I38" s="100" t="s">
        <v>79</v>
      </c>
    </row>
    <row r="39" spans="1:9" ht="12.75">
      <c r="A39" s="74" t="s">
        <v>86</v>
      </c>
      <c r="D39" s="98">
        <v>377.5</v>
      </c>
      <c r="E39" s="98">
        <v>422.5</v>
      </c>
      <c r="F39" s="102">
        <f>SUM(D39/E39)*100-100</f>
        <v>-10.650887573964496</v>
      </c>
      <c r="G39" s="98">
        <v>187.3</v>
      </c>
      <c r="H39" s="98">
        <v>220.1</v>
      </c>
      <c r="I39" s="103">
        <f>SUM(G39/H39)*100-100</f>
        <v>-14.90231712857792</v>
      </c>
    </row>
    <row r="40" spans="1:9" ht="13.5" customHeight="1">
      <c r="A40" s="74" t="s">
        <v>87</v>
      </c>
      <c r="D40" s="105" t="s">
        <v>70</v>
      </c>
      <c r="E40" s="98">
        <v>0.4</v>
      </c>
      <c r="F40" s="102" t="s">
        <v>78</v>
      </c>
      <c r="G40" s="105" t="s">
        <v>70</v>
      </c>
      <c r="H40" s="98">
        <v>0.3</v>
      </c>
      <c r="I40" s="100" t="s">
        <v>79</v>
      </c>
    </row>
    <row r="41" spans="4:9" ht="13.5" customHeight="1">
      <c r="D41" s="98"/>
      <c r="E41" s="98"/>
      <c r="F41" s="100"/>
      <c r="G41" s="98"/>
      <c r="H41" s="98"/>
      <c r="I41" s="103"/>
    </row>
    <row r="42" spans="2:9" ht="13.5" customHeight="1">
      <c r="B42" s="74" t="s">
        <v>88</v>
      </c>
      <c r="D42" s="98">
        <v>7417.6</v>
      </c>
      <c r="E42" s="98">
        <v>5950.8</v>
      </c>
      <c r="F42" s="102">
        <f>SUM(D42/E42)*100-100</f>
        <v>24.64878671775223</v>
      </c>
      <c r="G42" s="98">
        <f>SUM(G34:G40)</f>
        <v>1682.2</v>
      </c>
      <c r="H42" s="98">
        <f>SUM(H34:H40)</f>
        <v>1716.8999999999999</v>
      </c>
      <c r="I42" s="103">
        <f>SUM(G42/H42)*100-100</f>
        <v>-2.021084512784654</v>
      </c>
    </row>
    <row r="43" spans="4:9" ht="13.5" customHeight="1">
      <c r="D43" s="98"/>
      <c r="E43" s="98"/>
      <c r="F43" s="102"/>
      <c r="G43" s="98"/>
      <c r="H43" s="98"/>
      <c r="I43" s="103"/>
    </row>
    <row r="44" spans="1:9" ht="12.75">
      <c r="A44" s="74" t="s">
        <v>89</v>
      </c>
      <c r="D44" s="98">
        <v>138.9</v>
      </c>
      <c r="E44" s="98">
        <v>119.6</v>
      </c>
      <c r="F44" s="102">
        <f>SUM(D44/E44)*100-100</f>
        <v>16.13712374581941</v>
      </c>
      <c r="G44" s="98">
        <v>112</v>
      </c>
      <c r="H44" s="98">
        <v>89.8</v>
      </c>
      <c r="I44" s="103">
        <f>SUM(G44/H44)*100-100</f>
        <v>24.72160356347439</v>
      </c>
    </row>
    <row r="45" spans="1:9" ht="13.5" customHeight="1">
      <c r="A45" s="74" t="s">
        <v>90</v>
      </c>
      <c r="D45" s="98">
        <v>265.4</v>
      </c>
      <c r="E45" s="98">
        <v>213.1</v>
      </c>
      <c r="F45" s="102">
        <f>SUM(D45/E45)*100-100</f>
        <v>24.542468324730166</v>
      </c>
      <c r="G45" s="98">
        <v>164.6</v>
      </c>
      <c r="H45" s="98">
        <v>104.2</v>
      </c>
      <c r="I45" s="103">
        <f>SUM(G45/H45)*100-100</f>
        <v>57.965451055662186</v>
      </c>
    </row>
    <row r="46" spans="1:9" ht="13.5" customHeight="1">
      <c r="A46" s="74" t="s">
        <v>91</v>
      </c>
      <c r="D46" s="98">
        <v>890.6</v>
      </c>
      <c r="E46" s="98">
        <v>769.4</v>
      </c>
      <c r="F46" s="102">
        <f>SUM(D46/E46)*100-100</f>
        <v>15.752534442422686</v>
      </c>
      <c r="G46" s="98">
        <v>728.5</v>
      </c>
      <c r="H46" s="98">
        <v>620.1</v>
      </c>
      <c r="I46" s="103">
        <f>SUM(G46/H46)*100-100</f>
        <v>17.481051443315593</v>
      </c>
    </row>
    <row r="47" spans="1:9" ht="12.75">
      <c r="A47" s="74" t="s">
        <v>92</v>
      </c>
      <c r="D47" s="98">
        <v>10581.9</v>
      </c>
      <c r="E47" s="98">
        <v>9736.9</v>
      </c>
      <c r="F47" s="102">
        <f>SUM(D47/E47)*100-100</f>
        <v>8.67832677751646</v>
      </c>
      <c r="G47" s="98">
        <v>8047.6</v>
      </c>
      <c r="H47" s="98">
        <v>7358.2</v>
      </c>
      <c r="I47" s="103">
        <f>SUM(G47/H47)*100-100</f>
        <v>9.369139191650149</v>
      </c>
    </row>
    <row r="48" spans="4:9" ht="13.5" customHeight="1">
      <c r="D48" s="98"/>
      <c r="E48" s="98"/>
      <c r="F48" s="102"/>
      <c r="G48" s="98"/>
      <c r="H48" s="98"/>
      <c r="I48" s="103"/>
    </row>
    <row r="49" spans="2:9" ht="13.5" customHeight="1">
      <c r="B49" s="74" t="s">
        <v>93</v>
      </c>
      <c r="D49" s="98">
        <f>SUM(D44:D47)</f>
        <v>11876.8</v>
      </c>
      <c r="E49" s="98">
        <v>10838.9</v>
      </c>
      <c r="F49" s="102">
        <f>SUM(D49/E49)*100-100</f>
        <v>9.57569495059461</v>
      </c>
      <c r="G49" s="98">
        <f>SUM(G44:G47)</f>
        <v>9052.7</v>
      </c>
      <c r="H49" s="98">
        <f>SUM(H44:H47)</f>
        <v>8172.3</v>
      </c>
      <c r="I49" s="103">
        <f>SUM(G49/H49)*100-100</f>
        <v>10.772977007696753</v>
      </c>
    </row>
    <row r="50" spans="4:9" ht="13.5" customHeight="1">
      <c r="D50" s="98"/>
      <c r="E50" s="98"/>
      <c r="F50" s="102"/>
      <c r="G50" s="98"/>
      <c r="H50" s="98"/>
      <c r="I50" s="103"/>
    </row>
    <row r="51" spans="1:9" ht="12.75">
      <c r="A51" s="74" t="s">
        <v>94</v>
      </c>
      <c r="D51" s="98">
        <v>472.8</v>
      </c>
      <c r="E51" s="98">
        <v>432.7</v>
      </c>
      <c r="F51" s="102">
        <f>SUM(D51/E51)*100-100</f>
        <v>9.267390801941303</v>
      </c>
      <c r="G51" s="98">
        <v>43.7</v>
      </c>
      <c r="H51" s="98">
        <v>44.5</v>
      </c>
      <c r="I51" s="103">
        <f>SUM(G51/H51)*100-100</f>
        <v>-1.7977528089887613</v>
      </c>
    </row>
    <row r="52" spans="4:9" ht="13.5" customHeight="1">
      <c r="D52" s="98"/>
      <c r="E52" s="98"/>
      <c r="F52" s="100"/>
      <c r="G52" s="98"/>
      <c r="H52" s="98"/>
      <c r="I52" s="107"/>
    </row>
    <row r="53" spans="1:9" ht="13.5" customHeight="1">
      <c r="A53" s="74" t="s">
        <v>95</v>
      </c>
      <c r="D53" s="105" t="s">
        <v>70</v>
      </c>
      <c r="E53" s="105" t="s">
        <v>70</v>
      </c>
      <c r="F53" s="102" t="s">
        <v>78</v>
      </c>
      <c r="G53" s="105" t="s">
        <v>70</v>
      </c>
      <c r="H53" s="105" t="s">
        <v>70</v>
      </c>
      <c r="I53" s="100" t="s">
        <v>79</v>
      </c>
    </row>
    <row r="54" spans="4:9" ht="12.75">
      <c r="D54" s="98"/>
      <c r="E54" s="98"/>
      <c r="F54" s="108"/>
      <c r="G54" s="98"/>
      <c r="H54" s="98"/>
      <c r="I54" s="107"/>
    </row>
    <row r="55" spans="1:9" ht="13.5" customHeight="1">
      <c r="A55" s="78"/>
      <c r="B55" s="78"/>
      <c r="C55" s="78" t="s">
        <v>96</v>
      </c>
      <c r="D55" s="109">
        <f>D23+D32+D42+D49+D51</f>
        <v>33802.100000000006</v>
      </c>
      <c r="E55" s="109">
        <v>30160.2</v>
      </c>
      <c r="F55" s="110">
        <f>SUM(D55/E55)*100-100</f>
        <v>12.075185177817133</v>
      </c>
      <c r="G55" s="109">
        <f>G23+G32+G42+G49+G51</f>
        <v>14995.300000000001</v>
      </c>
      <c r="H55" s="109">
        <f>H23+H32+H42+H49+H51</f>
        <v>14552.8</v>
      </c>
      <c r="I55" s="111">
        <f>SUM(G55/H55)*100-100</f>
        <v>3.04065197075478</v>
      </c>
    </row>
    <row r="56" ht="13.5" customHeight="1">
      <c r="A56" s="74" t="s">
        <v>97</v>
      </c>
    </row>
    <row r="57" spans="1:8" ht="13.5" customHeight="1">
      <c r="A57" s="74" t="s">
        <v>98</v>
      </c>
      <c r="D57" s="112"/>
      <c r="E57" s="112"/>
      <c r="G57" s="112"/>
      <c r="H57" s="112"/>
    </row>
    <row r="58" spans="4:8" ht="13.5" customHeight="1">
      <c r="D58" s="112"/>
      <c r="E58" s="112"/>
      <c r="G58" s="112"/>
      <c r="H58" s="112"/>
    </row>
    <row r="59" spans="4:8" ht="13.5" customHeight="1">
      <c r="D59" s="112"/>
      <c r="E59" s="112"/>
      <c r="F59" s="112"/>
      <c r="G59" s="112"/>
      <c r="H59" s="112"/>
    </row>
    <row r="60" spans="4:8" ht="13.5" customHeight="1">
      <c r="D60" s="112"/>
      <c r="E60" s="112"/>
      <c r="G60" s="112"/>
      <c r="H60" s="112"/>
    </row>
    <row r="61" spans="4:8" ht="13.5" customHeight="1">
      <c r="D61" s="112"/>
      <c r="E61" s="112"/>
      <c r="G61" s="112"/>
      <c r="H61" s="112"/>
    </row>
    <row r="62" spans="4:8" ht="13.5" customHeight="1">
      <c r="D62" s="112"/>
      <c r="E62" s="112"/>
      <c r="G62" s="112"/>
      <c r="H62" s="112"/>
    </row>
    <row r="63" ht="13.5" customHeight="1"/>
    <row r="64" ht="13.5" customHeight="1">
      <c r="A64" s="113">
        <v>2</v>
      </c>
    </row>
    <row r="65" ht="13.5" customHeight="1"/>
    <row r="66" ht="13.5" customHeight="1"/>
    <row r="67" ht="13.5" customHeight="1"/>
    <row r="68" spans="4:9" ht="12.75">
      <c r="D68" s="114">
        <f>SUM(D23+D32+D42+D49+D51)</f>
        <v>33802.100000000006</v>
      </c>
      <c r="E68" s="114">
        <f>SUM(E23+E32+E42+E49+E51)</f>
        <v>30160.100000000002</v>
      </c>
      <c r="F68" s="73"/>
      <c r="G68" s="114">
        <f>SUM(G23+G32+G42+G49+G51)</f>
        <v>14995.300000000001</v>
      </c>
      <c r="H68" s="114">
        <f>SUM(H23+H32+H42+H49+H51)</f>
        <v>14552.8</v>
      </c>
      <c r="I68" s="73"/>
    </row>
    <row r="69" spans="4:9" ht="13.5" customHeight="1">
      <c r="D69" s="73"/>
      <c r="E69" s="73"/>
      <c r="F69" s="73"/>
      <c r="G69" s="73"/>
      <c r="H69" s="73"/>
      <c r="I69" s="73"/>
    </row>
    <row r="70" spans="4:9" ht="12.75">
      <c r="D70" s="115">
        <f>SUM(D68-D55)</f>
        <v>0</v>
      </c>
      <c r="E70" s="73"/>
      <c r="F70" s="73"/>
      <c r="G70" s="73"/>
      <c r="H70" s="73"/>
      <c r="I70" s="73"/>
    </row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2">
    <mergeCell ref="D7:E8"/>
    <mergeCell ref="G7:H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70"/>
  <sheetViews>
    <sheetView workbookViewId="0" topLeftCell="A1">
      <selection activeCell="I1" sqref="I1"/>
    </sheetView>
  </sheetViews>
  <sheetFormatPr defaultColWidth="11.421875" defaultRowHeight="12.75"/>
  <cols>
    <col min="1" max="2" width="9.8515625" style="74" customWidth="1"/>
    <col min="3" max="3" width="11.28125" style="116" customWidth="1"/>
    <col min="4" max="5" width="9.8515625" style="74" customWidth="1"/>
    <col min="6" max="6" width="10.8515625" style="117" customWidth="1"/>
    <col min="7" max="7" width="11.421875" style="74" customWidth="1"/>
    <col min="8" max="8" width="32.7109375" style="74" customWidth="1"/>
    <col min="9" max="16384" width="11.421875" style="74" customWidth="1"/>
  </cols>
  <sheetData>
    <row r="1" ht="13.5" customHeight="1"/>
    <row r="2" ht="13.5" customHeight="1"/>
    <row r="3" spans="1:8" ht="13.5" customHeight="1">
      <c r="A3" s="80"/>
      <c r="B3" s="78"/>
      <c r="C3" s="118" t="s">
        <v>100</v>
      </c>
      <c r="D3" s="78"/>
      <c r="E3" s="78"/>
      <c r="F3" s="119"/>
      <c r="G3" s="78"/>
      <c r="H3" s="78"/>
    </row>
    <row r="4" spans="1:8" ht="13.5" customHeight="1">
      <c r="A4" s="85" t="s">
        <v>55</v>
      </c>
      <c r="B4" s="86"/>
      <c r="C4" s="87"/>
      <c r="D4" s="88" t="s">
        <v>101</v>
      </c>
      <c r="E4" s="89"/>
      <c r="F4" s="120"/>
      <c r="G4" s="83"/>
      <c r="H4" s="83"/>
    </row>
    <row r="5" spans="1:8" ht="13.5" customHeight="1">
      <c r="A5" s="85" t="s">
        <v>32</v>
      </c>
      <c r="B5" s="86"/>
      <c r="C5" s="87"/>
      <c r="D5" s="85" t="s">
        <v>32</v>
      </c>
      <c r="E5" s="86"/>
      <c r="F5" s="121"/>
      <c r="G5" s="83"/>
      <c r="H5" s="83" t="s">
        <v>57</v>
      </c>
    </row>
    <row r="6" spans="1:8" ht="13.5" customHeight="1">
      <c r="A6" s="92">
        <v>2010</v>
      </c>
      <c r="B6" s="92">
        <v>2009</v>
      </c>
      <c r="C6" s="122" t="s">
        <v>33</v>
      </c>
      <c r="D6" s="92">
        <v>2010</v>
      </c>
      <c r="E6" s="92">
        <v>2009</v>
      </c>
      <c r="F6" s="123" t="s">
        <v>33</v>
      </c>
      <c r="G6" s="83"/>
      <c r="H6" s="83"/>
    </row>
    <row r="7" spans="1:8" ht="13.5" customHeight="1">
      <c r="A7" s="194" t="s">
        <v>58</v>
      </c>
      <c r="B7" s="195"/>
      <c r="C7" s="124" t="s">
        <v>35</v>
      </c>
      <c r="D7" s="194" t="s">
        <v>58</v>
      </c>
      <c r="E7" s="195"/>
      <c r="F7" s="125" t="s">
        <v>35</v>
      </c>
      <c r="G7" s="83"/>
      <c r="H7" s="83"/>
    </row>
    <row r="8" spans="1:8" ht="13.5" customHeight="1">
      <c r="A8" s="196"/>
      <c r="B8" s="197"/>
      <c r="C8" s="126" t="s">
        <v>36</v>
      </c>
      <c r="D8" s="196"/>
      <c r="E8" s="197"/>
      <c r="F8" s="127" t="s">
        <v>36</v>
      </c>
      <c r="G8" s="95"/>
      <c r="H8" s="95"/>
    </row>
    <row r="9" spans="1:6" ht="13.5" customHeight="1">
      <c r="A9" s="98"/>
      <c r="B9" s="99"/>
      <c r="C9" s="106"/>
      <c r="D9" s="98"/>
      <c r="E9" s="99"/>
      <c r="F9" s="128"/>
    </row>
    <row r="10" spans="1:7" ht="13.5" customHeight="1">
      <c r="A10" s="98">
        <v>573.9</v>
      </c>
      <c r="B10" s="98">
        <v>572.8</v>
      </c>
      <c r="C10" s="103">
        <f>SUM(A10/B10)*100-100</f>
        <v>0.1920391061452449</v>
      </c>
      <c r="D10" s="98">
        <v>176.3</v>
      </c>
      <c r="E10" s="98">
        <v>150</v>
      </c>
      <c r="F10" s="103">
        <f>SUM(D10/E10)*100-100</f>
        <v>17.53333333333333</v>
      </c>
      <c r="G10" s="74" t="s">
        <v>59</v>
      </c>
    </row>
    <row r="11" spans="1:6" ht="13.5" customHeight="1">
      <c r="A11" s="104"/>
      <c r="B11" s="98"/>
      <c r="C11" s="103"/>
      <c r="D11" s="104"/>
      <c r="E11" s="98"/>
      <c r="F11" s="103"/>
    </row>
    <row r="12" spans="1:7" ht="13.5" customHeight="1">
      <c r="A12" s="98">
        <f>SUM(A14:A21)</f>
        <v>7872.6</v>
      </c>
      <c r="B12" s="98">
        <f>SUM(B14:B21)</f>
        <v>7796.1</v>
      </c>
      <c r="C12" s="103">
        <f>SUM(A12/B12)*100-100</f>
        <v>0.9812598606995948</v>
      </c>
      <c r="D12" s="98">
        <f>SUM(D14:D21)</f>
        <v>4182.7</v>
      </c>
      <c r="E12" s="98">
        <f>SUM(E14:E21)</f>
        <v>4149.9</v>
      </c>
      <c r="F12" s="103">
        <f>SUM(D12/E12)*100-100</f>
        <v>0.7903804910961583</v>
      </c>
      <c r="G12" s="74" t="s">
        <v>60</v>
      </c>
    </row>
    <row r="13" spans="1:7" ht="13.5" customHeight="1">
      <c r="A13" s="98"/>
      <c r="B13" s="104"/>
      <c r="C13" s="103"/>
      <c r="D13" s="98"/>
      <c r="E13" s="104"/>
      <c r="F13" s="103"/>
      <c r="G13" s="74" t="s">
        <v>61</v>
      </c>
    </row>
    <row r="14" spans="1:7" ht="13.5" customHeight="1">
      <c r="A14" s="98">
        <v>4135.5</v>
      </c>
      <c r="B14" s="98">
        <v>4252.6</v>
      </c>
      <c r="C14" s="103">
        <f aca="true" t="shared" si="0" ref="C14:C21">SUM(A14/B14)*100-100</f>
        <v>-2.7536095565066177</v>
      </c>
      <c r="D14" s="98">
        <v>2961.4</v>
      </c>
      <c r="E14" s="98">
        <v>2958.5</v>
      </c>
      <c r="F14" s="103">
        <f aca="true" t="shared" si="1" ref="F14:F20">SUM(D14/E14)*100-100</f>
        <v>0.09802264661145443</v>
      </c>
      <c r="G14" s="74" t="s">
        <v>62</v>
      </c>
    </row>
    <row r="15" spans="1:7" ht="12">
      <c r="A15" s="98">
        <v>379.8</v>
      </c>
      <c r="B15" s="98">
        <v>470.2</v>
      </c>
      <c r="C15" s="103">
        <f t="shared" si="0"/>
        <v>-19.225861335601863</v>
      </c>
      <c r="D15" s="98">
        <v>224.2</v>
      </c>
      <c r="E15" s="98">
        <v>283.8</v>
      </c>
      <c r="F15" s="103">
        <f t="shared" si="1"/>
        <v>-21.00070472163496</v>
      </c>
      <c r="G15" s="74" t="s">
        <v>63</v>
      </c>
    </row>
    <row r="16" spans="1:7" ht="13.5" customHeight="1">
      <c r="A16" s="98">
        <v>491.5</v>
      </c>
      <c r="B16" s="98">
        <v>460.7</v>
      </c>
      <c r="C16" s="103">
        <f t="shared" si="0"/>
        <v>6.6854786194920734</v>
      </c>
      <c r="D16" s="98">
        <v>8.1</v>
      </c>
      <c r="E16" s="98">
        <v>11.6</v>
      </c>
      <c r="F16" s="103">
        <f t="shared" si="1"/>
        <v>-30.172413793103445</v>
      </c>
      <c r="G16" s="74" t="s">
        <v>64</v>
      </c>
    </row>
    <row r="17" spans="1:7" ht="13.5" customHeight="1">
      <c r="A17" s="98">
        <v>1547.9</v>
      </c>
      <c r="B17" s="98">
        <v>1611.3</v>
      </c>
      <c r="C17" s="103">
        <f t="shared" si="0"/>
        <v>-3.9347111028362036</v>
      </c>
      <c r="D17" s="98">
        <v>572.1</v>
      </c>
      <c r="E17" s="98">
        <v>569.3</v>
      </c>
      <c r="F17" s="103">
        <f t="shared" si="1"/>
        <v>0.49183207447744337</v>
      </c>
      <c r="G17" s="74" t="s">
        <v>65</v>
      </c>
    </row>
    <row r="18" spans="1:7" ht="13.5" customHeight="1">
      <c r="A18" s="98">
        <v>321.5</v>
      </c>
      <c r="B18" s="98">
        <v>273.8</v>
      </c>
      <c r="C18" s="103">
        <f t="shared" si="0"/>
        <v>17.421475529583645</v>
      </c>
      <c r="D18" s="98">
        <v>21.8</v>
      </c>
      <c r="E18" s="98">
        <v>20.7</v>
      </c>
      <c r="F18" s="103">
        <f t="shared" si="1"/>
        <v>5.314009661835755</v>
      </c>
      <c r="G18" s="74" t="s">
        <v>66</v>
      </c>
    </row>
    <row r="19" spans="1:7" ht="13.5" customHeight="1">
      <c r="A19" s="98">
        <v>514.5</v>
      </c>
      <c r="B19" s="98">
        <v>366.6</v>
      </c>
      <c r="C19" s="103">
        <f t="shared" si="0"/>
        <v>40.34369885433716</v>
      </c>
      <c r="D19" s="98">
        <v>270.2</v>
      </c>
      <c r="E19" s="98">
        <v>221.3</v>
      </c>
      <c r="F19" s="103">
        <f t="shared" si="1"/>
        <v>22.096701310438306</v>
      </c>
      <c r="G19" s="74" t="s">
        <v>67</v>
      </c>
    </row>
    <row r="20" spans="1:7" ht="13.5" customHeight="1">
      <c r="A20" s="98">
        <v>481.2</v>
      </c>
      <c r="B20" s="98">
        <v>360.5</v>
      </c>
      <c r="C20" s="103">
        <f t="shared" si="0"/>
        <v>33.48127600554784</v>
      </c>
      <c r="D20" s="98">
        <v>124.9</v>
      </c>
      <c r="E20" s="98">
        <v>84.7</v>
      </c>
      <c r="F20" s="103">
        <f t="shared" si="1"/>
        <v>47.46162927981109</v>
      </c>
      <c r="G20" s="74" t="s">
        <v>68</v>
      </c>
    </row>
    <row r="21" spans="1:7" ht="13.5" customHeight="1">
      <c r="A21" s="98">
        <v>0.7</v>
      </c>
      <c r="B21" s="98">
        <v>0.4</v>
      </c>
      <c r="C21" s="103">
        <f t="shared" si="0"/>
        <v>74.99999999999997</v>
      </c>
      <c r="D21" s="105" t="s">
        <v>70</v>
      </c>
      <c r="E21" s="105" t="s">
        <v>70</v>
      </c>
      <c r="F21" s="100" t="s">
        <v>102</v>
      </c>
      <c r="G21" s="74" t="s">
        <v>69</v>
      </c>
    </row>
    <row r="22" spans="1:6" ht="13.5" customHeight="1">
      <c r="A22" s="98"/>
      <c r="B22" s="98"/>
      <c r="C22" s="106"/>
      <c r="D22" s="98"/>
      <c r="E22" s="98"/>
      <c r="F22" s="100"/>
    </row>
    <row r="23" spans="1:8" ht="12">
      <c r="A23" s="98">
        <v>8446.6</v>
      </c>
      <c r="B23" s="98">
        <v>8368.8</v>
      </c>
      <c r="C23" s="103">
        <f>SUM(A23/B23)*100-100</f>
        <v>0.9296434375298759</v>
      </c>
      <c r="D23" s="98">
        <f>SUM(D10:D12)</f>
        <v>4359</v>
      </c>
      <c r="E23" s="98">
        <v>4299.8</v>
      </c>
      <c r="F23" s="103">
        <f>SUM(D23/E23)*100-100</f>
        <v>1.3768082236383066</v>
      </c>
      <c r="H23" s="74" t="s">
        <v>71</v>
      </c>
    </row>
    <row r="24" spans="1:6" ht="13.5" customHeight="1">
      <c r="A24" s="98"/>
      <c r="B24" s="98"/>
      <c r="C24" s="98"/>
      <c r="D24" s="98"/>
      <c r="E24" s="98"/>
      <c r="F24" s="106"/>
    </row>
    <row r="25" spans="1:7" ht="13.5" customHeight="1">
      <c r="A25" s="98">
        <v>417.8</v>
      </c>
      <c r="B25" s="98">
        <v>491.7</v>
      </c>
      <c r="C25" s="103">
        <f>SUM(A25/B25)*100-100</f>
        <v>-15.029489526133816</v>
      </c>
      <c r="D25" s="98">
        <v>171.7</v>
      </c>
      <c r="E25" s="98">
        <v>144.4</v>
      </c>
      <c r="F25" s="103">
        <f>SUM(D25/E25)*100-100</f>
        <v>18.90581717451522</v>
      </c>
      <c r="G25" s="74" t="s">
        <v>72</v>
      </c>
    </row>
    <row r="26" spans="1:7" ht="12">
      <c r="A26" s="98">
        <v>90.6</v>
      </c>
      <c r="B26" s="98">
        <v>188.2</v>
      </c>
      <c r="C26" s="103">
        <f>SUM(A26/B26)*100-100</f>
        <v>-51.85972369819341</v>
      </c>
      <c r="D26" s="98">
        <v>65.5</v>
      </c>
      <c r="E26" s="98">
        <v>43.4</v>
      </c>
      <c r="F26" s="103">
        <f>SUM(D26/E26)*100-100</f>
        <v>50.92165898617512</v>
      </c>
      <c r="G26" s="74" t="s">
        <v>73</v>
      </c>
    </row>
    <row r="27" spans="1:7" ht="13.5" customHeight="1">
      <c r="A27" s="98">
        <v>335.8</v>
      </c>
      <c r="B27" s="98">
        <v>263.8</v>
      </c>
      <c r="C27" s="103">
        <f>SUM(A27/B27)*100-100</f>
        <v>27.293404094010626</v>
      </c>
      <c r="D27" s="98">
        <v>126.5</v>
      </c>
      <c r="E27" s="98">
        <v>118.4</v>
      </c>
      <c r="F27" s="103">
        <f>SUM(D27/E27)*100-100</f>
        <v>6.8412162162162105</v>
      </c>
      <c r="G27" s="74" t="s">
        <v>74</v>
      </c>
    </row>
    <row r="28" spans="1:7" ht="13.5" customHeight="1">
      <c r="A28" s="98">
        <v>510.8</v>
      </c>
      <c r="B28" s="98">
        <v>367.5</v>
      </c>
      <c r="C28" s="103">
        <f>SUM(A28/B28)*100-100</f>
        <v>38.993197278911566</v>
      </c>
      <c r="D28" s="98">
        <v>97.7</v>
      </c>
      <c r="E28" s="98">
        <v>73.3</v>
      </c>
      <c r="F28" s="103">
        <f>SUM(D28/E28)*100-100</f>
        <v>33.28785811732607</v>
      </c>
      <c r="G28" s="74" t="s">
        <v>75</v>
      </c>
    </row>
    <row r="29" spans="1:7" ht="13.5" customHeight="1">
      <c r="A29" s="98">
        <v>154.1</v>
      </c>
      <c r="B29" s="98">
        <v>16.3</v>
      </c>
      <c r="C29" s="100" t="s">
        <v>79</v>
      </c>
      <c r="D29" s="98">
        <v>4.5</v>
      </c>
      <c r="E29" s="98">
        <v>0.4</v>
      </c>
      <c r="F29" s="100" t="s">
        <v>102</v>
      </c>
      <c r="G29" s="74" t="s">
        <v>76</v>
      </c>
    </row>
    <row r="30" spans="1:7" ht="12">
      <c r="A30" s="98">
        <v>53.2</v>
      </c>
      <c r="B30" s="98">
        <v>69.3</v>
      </c>
      <c r="C30" s="100" t="s">
        <v>79</v>
      </c>
      <c r="D30" s="105" t="s">
        <v>70</v>
      </c>
      <c r="E30" s="98">
        <v>8.5</v>
      </c>
      <c r="F30" s="100" t="s">
        <v>102</v>
      </c>
      <c r="G30" s="74" t="s">
        <v>77</v>
      </c>
    </row>
    <row r="31" spans="1:6" ht="13.5" customHeight="1">
      <c r="A31" s="98"/>
      <c r="B31" s="98"/>
      <c r="C31" s="103"/>
      <c r="D31" s="98"/>
      <c r="E31" s="98"/>
      <c r="F31" s="106"/>
    </row>
    <row r="32" spans="1:8" ht="13.5" customHeight="1">
      <c r="A32" s="98">
        <f>SUM(A25:A31)</f>
        <v>1562.3</v>
      </c>
      <c r="B32" s="98">
        <f>SUM(B25:B30)</f>
        <v>1396.8</v>
      </c>
      <c r="C32" s="103">
        <f>SUM(A32/B32)*100-100</f>
        <v>11.848510882016043</v>
      </c>
      <c r="D32" s="98">
        <f>SUM(D25:D31)</f>
        <v>465.9</v>
      </c>
      <c r="E32" s="98">
        <f>SUM(E25:E30)</f>
        <v>388.40000000000003</v>
      </c>
      <c r="F32" s="103">
        <f>SUM(D32/E32)*100-100</f>
        <v>19.953656024716764</v>
      </c>
      <c r="H32" s="74" t="s">
        <v>80</v>
      </c>
    </row>
    <row r="33" spans="1:6" ht="12">
      <c r="A33" s="98"/>
      <c r="B33" s="98"/>
      <c r="C33" s="103"/>
      <c r="D33" s="98"/>
      <c r="E33" s="98"/>
      <c r="F33" s="103"/>
    </row>
    <row r="34" spans="1:7" ht="13.5" customHeight="1">
      <c r="A34" s="98">
        <v>946</v>
      </c>
      <c r="B34" s="98">
        <v>914</v>
      </c>
      <c r="C34" s="103">
        <f>SUM(A34/B34)*100-100</f>
        <v>3.5010940919037097</v>
      </c>
      <c r="D34" s="98">
        <v>684</v>
      </c>
      <c r="E34" s="98">
        <v>624.1</v>
      </c>
      <c r="F34" s="103">
        <f>SUM(D34/E34)*100-100</f>
        <v>9.597820862041331</v>
      </c>
      <c r="G34" s="74" t="s">
        <v>81</v>
      </c>
    </row>
    <row r="35" spans="1:7" ht="13.5" customHeight="1">
      <c r="A35" s="98">
        <v>626.4</v>
      </c>
      <c r="B35" s="98">
        <v>394.9</v>
      </c>
      <c r="C35" s="103">
        <f>SUM(A35/B35)*100-100</f>
        <v>58.62243605976195</v>
      </c>
      <c r="D35" s="98">
        <v>342.5</v>
      </c>
      <c r="E35" s="98">
        <v>271.6</v>
      </c>
      <c r="F35" s="103">
        <f>SUM(D35/E35)*100-100</f>
        <v>26.10456553755523</v>
      </c>
      <c r="G35" s="74" t="s">
        <v>82</v>
      </c>
    </row>
    <row r="36" spans="1:7" ht="13.5" customHeight="1">
      <c r="A36" s="98">
        <v>1345.4</v>
      </c>
      <c r="B36" s="98">
        <v>917.8</v>
      </c>
      <c r="C36" s="103">
        <f>SUM(A36/B36)*100-100</f>
        <v>46.5896709522772</v>
      </c>
      <c r="D36" s="98">
        <v>599</v>
      </c>
      <c r="E36" s="98">
        <v>347.2</v>
      </c>
      <c r="F36" s="103">
        <f>SUM(D36/E36)*100-100</f>
        <v>72.52304147465438</v>
      </c>
      <c r="G36" s="74" t="s">
        <v>83</v>
      </c>
    </row>
    <row r="37" spans="1:7" ht="13.5" customHeight="1">
      <c r="A37" s="105" t="s">
        <v>70</v>
      </c>
      <c r="B37" s="105" t="s">
        <v>70</v>
      </c>
      <c r="C37" s="100" t="s">
        <v>79</v>
      </c>
      <c r="D37" s="105" t="s">
        <v>70</v>
      </c>
      <c r="E37" s="105" t="s">
        <v>70</v>
      </c>
      <c r="F37" s="100" t="s">
        <v>102</v>
      </c>
      <c r="G37" s="74" t="s">
        <v>84</v>
      </c>
    </row>
    <row r="38" spans="1:7" ht="13.5" customHeight="1">
      <c r="A38" s="98">
        <v>0.7</v>
      </c>
      <c r="B38" s="98">
        <v>0.1</v>
      </c>
      <c r="C38" s="100" t="s">
        <v>79</v>
      </c>
      <c r="D38" s="105" t="s">
        <v>70</v>
      </c>
      <c r="E38" s="105" t="s">
        <v>70</v>
      </c>
      <c r="F38" s="100" t="s">
        <v>102</v>
      </c>
      <c r="G38" s="74" t="s">
        <v>85</v>
      </c>
    </row>
    <row r="39" spans="1:7" ht="12">
      <c r="A39" s="98">
        <v>358.1</v>
      </c>
      <c r="B39" s="98">
        <v>296.8</v>
      </c>
      <c r="C39" s="103">
        <f>SUM(A39/B39)*100-100</f>
        <v>20.65363881401619</v>
      </c>
      <c r="D39" s="98">
        <v>234.6</v>
      </c>
      <c r="E39" s="98">
        <v>134.7</v>
      </c>
      <c r="F39" s="103">
        <f>SUM(D39/E39)*100-100</f>
        <v>74.16481069042317</v>
      </c>
      <c r="G39" s="74" t="s">
        <v>86</v>
      </c>
    </row>
    <row r="40" spans="1:7" ht="13.5" customHeight="1">
      <c r="A40" s="98">
        <v>3.3</v>
      </c>
      <c r="B40" s="105" t="s">
        <v>70</v>
      </c>
      <c r="C40" s="100" t="s">
        <v>79</v>
      </c>
      <c r="D40" s="98">
        <v>0.2</v>
      </c>
      <c r="E40" s="105" t="s">
        <v>70</v>
      </c>
      <c r="F40" s="100" t="s">
        <v>102</v>
      </c>
      <c r="G40" s="74" t="s">
        <v>87</v>
      </c>
    </row>
    <row r="41" spans="1:6" ht="13.5" customHeight="1">
      <c r="A41" s="98"/>
      <c r="B41" s="98"/>
      <c r="C41" s="103"/>
      <c r="D41" s="98"/>
      <c r="E41" s="98"/>
      <c r="F41" s="103"/>
    </row>
    <row r="42" spans="1:8" ht="13.5" customHeight="1">
      <c r="A42" s="98">
        <v>3280</v>
      </c>
      <c r="B42" s="98">
        <v>2523.5</v>
      </c>
      <c r="C42" s="103">
        <f>SUM(A42/B42)*100-100</f>
        <v>29.978204874182666</v>
      </c>
      <c r="D42" s="98">
        <v>1860.2</v>
      </c>
      <c r="E42" s="98">
        <v>1377.5</v>
      </c>
      <c r="F42" s="103">
        <f>SUM(D42/E42)*100-100</f>
        <v>35.04174228675137</v>
      </c>
      <c r="H42" s="74" t="s">
        <v>88</v>
      </c>
    </row>
    <row r="43" spans="1:6" ht="13.5" customHeight="1">
      <c r="A43" s="98"/>
      <c r="B43" s="98"/>
      <c r="C43" s="103"/>
      <c r="D43" s="98"/>
      <c r="E43" s="98"/>
      <c r="F43" s="103"/>
    </row>
    <row r="44" spans="1:7" ht="12">
      <c r="A44" s="98">
        <v>437.7</v>
      </c>
      <c r="B44" s="98">
        <v>437.7</v>
      </c>
      <c r="C44" s="100" t="s">
        <v>79</v>
      </c>
      <c r="D44" s="98">
        <v>341.6</v>
      </c>
      <c r="E44" s="98">
        <v>273</v>
      </c>
      <c r="F44" s="103">
        <f>SUM(D44/E44)*100-100</f>
        <v>25.128205128205124</v>
      </c>
      <c r="G44" s="74" t="s">
        <v>89</v>
      </c>
    </row>
    <row r="45" spans="1:7" ht="13.5" customHeight="1">
      <c r="A45" s="98">
        <v>2059.6</v>
      </c>
      <c r="B45" s="98">
        <v>2229.3</v>
      </c>
      <c r="C45" s="103">
        <f>SUM(A45/B45)*100-100</f>
        <v>-7.612254967927171</v>
      </c>
      <c r="D45" s="98">
        <v>1180.7</v>
      </c>
      <c r="E45" s="98">
        <v>925.7</v>
      </c>
      <c r="F45" s="103">
        <f>SUM(D45/E45)*100-100</f>
        <v>27.54672140002161</v>
      </c>
      <c r="G45" s="74" t="s">
        <v>90</v>
      </c>
    </row>
    <row r="46" spans="1:7" ht="13.5" customHeight="1">
      <c r="A46" s="98">
        <v>909.3</v>
      </c>
      <c r="B46" s="98">
        <v>923.7</v>
      </c>
      <c r="C46" s="103">
        <f>SUM(A46/B46)*100-100</f>
        <v>-1.5589477102955556</v>
      </c>
      <c r="D46" s="98">
        <v>646.7</v>
      </c>
      <c r="E46" s="98">
        <v>724.6</v>
      </c>
      <c r="F46" s="103">
        <f>SUM(D46/E46)*100-100</f>
        <v>-10.750759039470054</v>
      </c>
      <c r="G46" s="74" t="s">
        <v>91</v>
      </c>
    </row>
    <row r="47" spans="1:7" ht="12">
      <c r="A47" s="98">
        <v>7882.4</v>
      </c>
      <c r="B47" s="98">
        <v>8026.3</v>
      </c>
      <c r="C47" s="103">
        <f>SUM(A47/B47)*100-100</f>
        <v>-1.792855985946204</v>
      </c>
      <c r="D47" s="98">
        <v>6029.3</v>
      </c>
      <c r="E47" s="98">
        <v>6121.1</v>
      </c>
      <c r="F47" s="103">
        <f>SUM(D47/E47)*100-100</f>
        <v>-1.499730440607081</v>
      </c>
      <c r="G47" s="74" t="s">
        <v>92</v>
      </c>
    </row>
    <row r="48" spans="1:6" ht="13.5" customHeight="1">
      <c r="A48" s="98"/>
      <c r="B48" s="98"/>
      <c r="C48" s="103"/>
      <c r="D48" s="98"/>
      <c r="E48" s="98"/>
      <c r="F48" s="103"/>
    </row>
    <row r="49" spans="1:8" ht="13.5" customHeight="1">
      <c r="A49" s="98">
        <v>11288.9</v>
      </c>
      <c r="B49" s="98">
        <f>SUM(B44:B47)</f>
        <v>11617</v>
      </c>
      <c r="C49" s="103">
        <f>SUM(A49/B49)*100-100</f>
        <v>-2.8243092020315004</v>
      </c>
      <c r="D49" s="98">
        <f>SUM(D44:D47)</f>
        <v>8198.3</v>
      </c>
      <c r="E49" s="98">
        <f>SUM(E44:E47)</f>
        <v>8044.400000000001</v>
      </c>
      <c r="F49" s="103">
        <f>SUM(D49/E49)*100-100</f>
        <v>1.91313211675201</v>
      </c>
      <c r="H49" s="74" t="s">
        <v>93</v>
      </c>
    </row>
    <row r="50" spans="1:6" ht="13.5" customHeight="1">
      <c r="A50" s="98"/>
      <c r="B50" s="98"/>
      <c r="C50" s="103"/>
      <c r="D50" s="98"/>
      <c r="E50" s="98"/>
      <c r="F50" s="103"/>
    </row>
    <row r="51" spans="1:7" ht="12">
      <c r="A51" s="164">
        <v>186.3</v>
      </c>
      <c r="B51" s="98">
        <v>182.4</v>
      </c>
      <c r="C51" s="103">
        <f>SUM(A51/B51)*100-100</f>
        <v>2.1381578947368354</v>
      </c>
      <c r="D51" s="98">
        <v>137.4</v>
      </c>
      <c r="E51" s="98">
        <v>99.3</v>
      </c>
      <c r="F51" s="103">
        <f>SUM(D51/E51)*100-100</f>
        <v>38.36858006042297</v>
      </c>
      <c r="G51" s="74" t="s">
        <v>94</v>
      </c>
    </row>
    <row r="52" spans="1:6" ht="13.5" customHeight="1">
      <c r="A52" s="98"/>
      <c r="B52" s="98"/>
      <c r="C52" s="106"/>
      <c r="D52" s="98"/>
      <c r="E52" s="98"/>
      <c r="F52" s="100"/>
    </row>
    <row r="53" spans="1:7" ht="13.5" customHeight="1">
      <c r="A53" s="98"/>
      <c r="B53" s="105" t="s">
        <v>70</v>
      </c>
      <c r="C53" s="100" t="s">
        <v>79</v>
      </c>
      <c r="D53" s="98"/>
      <c r="E53" s="105" t="s">
        <v>70</v>
      </c>
      <c r="F53" s="100" t="s">
        <v>102</v>
      </c>
      <c r="G53" s="74" t="s">
        <v>95</v>
      </c>
    </row>
    <row r="54" spans="1:6" ht="12">
      <c r="A54" s="98"/>
      <c r="B54" s="98"/>
      <c r="C54" s="106"/>
      <c r="D54" s="98"/>
      <c r="E54" s="98"/>
      <c r="F54" s="100"/>
    </row>
    <row r="55" spans="1:8" ht="13.5" customHeight="1">
      <c r="A55" s="109">
        <f>A23+A32+A42+A49+A51</f>
        <v>24764.1</v>
      </c>
      <c r="B55" s="109">
        <f>B23+B32+B42+B49+B51</f>
        <v>24088.5</v>
      </c>
      <c r="C55" s="111">
        <f>SUM(A55/B55)*100-100</f>
        <v>2.8046578242729936</v>
      </c>
      <c r="D55" s="109">
        <v>15020.9</v>
      </c>
      <c r="E55" s="109">
        <f>E23+E32+E42+E49+E51</f>
        <v>14209.4</v>
      </c>
      <c r="F55" s="111">
        <f>SUM(D55/E55)*100-100</f>
        <v>5.711008205835569</v>
      </c>
      <c r="G55" s="129" t="s">
        <v>55</v>
      </c>
      <c r="H55" s="129"/>
    </row>
    <row r="56" ht="13.5" customHeight="1"/>
    <row r="57" spans="1:5" ht="13.5" customHeight="1">
      <c r="A57" s="112"/>
      <c r="B57" s="112"/>
      <c r="D57" s="112"/>
      <c r="E57" s="112"/>
    </row>
    <row r="58" spans="1:5" ht="13.5" customHeight="1">
      <c r="A58" s="112"/>
      <c r="B58" s="112"/>
      <c r="D58" s="112"/>
      <c r="E58" s="112"/>
    </row>
    <row r="59" spans="1:5" ht="13.5" customHeight="1">
      <c r="A59" s="112"/>
      <c r="B59" s="112"/>
      <c r="C59" s="112"/>
      <c r="D59" s="112"/>
      <c r="E59" s="112"/>
    </row>
    <row r="60" spans="1:5" ht="13.5" customHeight="1">
      <c r="A60" s="112"/>
      <c r="B60" s="112"/>
      <c r="D60" s="112"/>
      <c r="E60" s="112"/>
    </row>
    <row r="61" spans="1:5" ht="13.5" customHeight="1">
      <c r="A61" s="112"/>
      <c r="B61" s="112"/>
      <c r="D61" s="112"/>
      <c r="E61" s="112"/>
    </row>
    <row r="62" spans="1:5" ht="13.5" customHeight="1">
      <c r="A62" s="112"/>
      <c r="B62" s="112"/>
      <c r="D62" s="112"/>
      <c r="E62" s="112"/>
    </row>
    <row r="63" ht="13.5" customHeight="1"/>
    <row r="64" ht="13.5" customHeight="1">
      <c r="H64" s="130">
        <v>3</v>
      </c>
    </row>
    <row r="65" ht="13.5" customHeight="1"/>
    <row r="66" ht="13.5" customHeight="1"/>
    <row r="67" ht="13.5" customHeight="1"/>
    <row r="68" spans="1:5" ht="12.75">
      <c r="A68" s="131">
        <f>SUM(A23+A32+A42+A49+A51)</f>
        <v>24764.1</v>
      </c>
      <c r="B68" s="132">
        <f>SUM(B23+B32+B42+B49+B51)</f>
        <v>24088.5</v>
      </c>
      <c r="C68" s="73"/>
      <c r="D68" s="114">
        <f>SUM(D23+D32+D42+D49+D51)</f>
        <v>15020.799999999997</v>
      </c>
      <c r="E68" s="132">
        <f>SUM(E23+E32+E42+E49+E51)</f>
        <v>14209.4</v>
      </c>
    </row>
    <row r="69" spans="1:5" ht="13.5" customHeight="1">
      <c r="A69" s="73"/>
      <c r="C69" s="73"/>
      <c r="D69" s="73"/>
      <c r="E69" s="73"/>
    </row>
    <row r="70" spans="1:5" ht="12.75">
      <c r="A70" s="73"/>
      <c r="B70" s="73"/>
      <c r="C70" s="73"/>
      <c r="D70" s="73"/>
      <c r="E70" s="73"/>
    </row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2">
    <mergeCell ref="A7:B8"/>
    <mergeCell ref="D7:E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">
      <selection activeCell="K1" sqref="K1"/>
    </sheetView>
  </sheetViews>
  <sheetFormatPr defaultColWidth="11.421875" defaultRowHeight="12.75"/>
  <cols>
    <col min="1" max="1" width="9.00390625" style="74" customWidth="1"/>
    <col min="2" max="2" width="24.8515625" style="74" customWidth="1"/>
    <col min="3" max="3" width="6.00390625" style="74" customWidth="1"/>
    <col min="4" max="4" width="1.8515625" style="74" hidden="1" customWidth="1"/>
    <col min="5" max="6" width="9.7109375" style="134" customWidth="1"/>
    <col min="7" max="7" width="11.7109375" style="135" bestFit="1" customWidth="1"/>
    <col min="8" max="9" width="9.7109375" style="134" customWidth="1"/>
    <col min="10" max="10" width="11.7109375" style="117" bestFit="1" customWidth="1"/>
    <col min="11" max="16384" width="11.421875" style="74" customWidth="1"/>
  </cols>
  <sheetData>
    <row r="1" ht="12">
      <c r="A1" s="133" t="s">
        <v>153</v>
      </c>
    </row>
    <row r="2" ht="13.5" customHeight="1"/>
    <row r="3" spans="1:10" ht="13.5" customHeight="1">
      <c r="A3" s="78"/>
      <c r="B3" s="80"/>
      <c r="C3" s="78"/>
      <c r="D3" s="79"/>
      <c r="E3" s="198" t="s">
        <v>39</v>
      </c>
      <c r="F3" s="199"/>
      <c r="G3" s="200"/>
      <c r="H3" s="198" t="s">
        <v>43</v>
      </c>
      <c r="I3" s="199"/>
      <c r="J3" s="199"/>
    </row>
    <row r="4" spans="1:10" ht="13.5" customHeight="1">
      <c r="A4" s="136" t="s">
        <v>103</v>
      </c>
      <c r="B4" s="137"/>
      <c r="C4" s="83"/>
      <c r="D4" s="84"/>
      <c r="E4" s="201"/>
      <c r="F4" s="202"/>
      <c r="G4" s="203"/>
      <c r="H4" s="201"/>
      <c r="I4" s="202"/>
      <c r="J4" s="202"/>
    </row>
    <row r="5" spans="1:10" ht="13.5" customHeight="1">
      <c r="A5" s="138" t="s">
        <v>104</v>
      </c>
      <c r="B5" s="83" t="s">
        <v>105</v>
      </c>
      <c r="C5" s="83"/>
      <c r="D5" s="84"/>
      <c r="E5" s="85" t="s">
        <v>32</v>
      </c>
      <c r="F5" s="139"/>
      <c r="G5" s="140"/>
      <c r="H5" s="85" t="s">
        <v>32</v>
      </c>
      <c r="I5" s="139"/>
      <c r="J5" s="141"/>
    </row>
    <row r="6" spans="1:10" ht="13.5" customHeight="1">
      <c r="A6" s="136" t="s">
        <v>106</v>
      </c>
      <c r="B6" s="137"/>
      <c r="C6" s="83"/>
      <c r="D6" s="84"/>
      <c r="E6" s="92">
        <v>2010</v>
      </c>
      <c r="F6" s="92">
        <v>2009</v>
      </c>
      <c r="G6" s="142" t="s">
        <v>33</v>
      </c>
      <c r="H6" s="92">
        <v>2010</v>
      </c>
      <c r="I6" s="92">
        <v>2009</v>
      </c>
      <c r="J6" s="143" t="s">
        <v>33</v>
      </c>
    </row>
    <row r="7" spans="1:10" ht="13.5" customHeight="1">
      <c r="A7" s="136" t="s">
        <v>107</v>
      </c>
      <c r="B7" s="137"/>
      <c r="C7" s="83"/>
      <c r="D7" s="84"/>
      <c r="E7" s="198" t="s">
        <v>108</v>
      </c>
      <c r="F7" s="200"/>
      <c r="G7" s="144" t="s">
        <v>35</v>
      </c>
      <c r="H7" s="198" t="s">
        <v>108</v>
      </c>
      <c r="I7" s="200"/>
      <c r="J7" s="145" t="s">
        <v>35</v>
      </c>
    </row>
    <row r="8" spans="1:10" ht="13.5" customHeight="1">
      <c r="A8" s="95"/>
      <c r="B8" s="146"/>
      <c r="C8" s="95"/>
      <c r="D8" s="96"/>
      <c r="E8" s="201"/>
      <c r="F8" s="203"/>
      <c r="G8" s="147" t="s">
        <v>36</v>
      </c>
      <c r="H8" s="201"/>
      <c r="I8" s="203"/>
      <c r="J8" s="148" t="s">
        <v>36</v>
      </c>
    </row>
    <row r="9" spans="1:11" ht="13.5" customHeight="1">
      <c r="A9" s="84"/>
      <c r="E9" s="149"/>
      <c r="F9" s="149"/>
      <c r="G9" s="150"/>
      <c r="H9" s="149"/>
      <c r="I9" s="149"/>
      <c r="J9" s="151"/>
      <c r="K9" s="83"/>
    </row>
    <row r="10" spans="1:10" ht="13.5" customHeight="1">
      <c r="A10" s="152">
        <v>1</v>
      </c>
      <c r="B10" s="74" t="s">
        <v>109</v>
      </c>
      <c r="E10" s="98">
        <v>267.8</v>
      </c>
      <c r="F10" s="98">
        <v>319.2</v>
      </c>
      <c r="G10" s="103">
        <f>SUM(E10/F10)*100-100</f>
        <v>-16.102756892230573</v>
      </c>
      <c r="H10" s="98">
        <v>1309.6</v>
      </c>
      <c r="I10" s="98">
        <v>1831.7</v>
      </c>
      <c r="J10" s="153">
        <f>SUM(H10/I10)*100-100</f>
        <v>-28.50357591308621</v>
      </c>
    </row>
    <row r="11" spans="1:10" ht="13.5" customHeight="1">
      <c r="A11" s="152">
        <v>3</v>
      </c>
      <c r="B11" s="74" t="s">
        <v>110</v>
      </c>
      <c r="E11" s="98">
        <v>795</v>
      </c>
      <c r="F11" s="98">
        <v>808.3</v>
      </c>
      <c r="G11" s="103">
        <f>SUM(E11/F11)*100-100</f>
        <v>-1.6454286774712301</v>
      </c>
      <c r="H11" s="98">
        <v>294.6</v>
      </c>
      <c r="I11" s="98">
        <v>251.9</v>
      </c>
      <c r="J11" s="153">
        <f>SUM(H11/I11)*100-100</f>
        <v>16.95117109964272</v>
      </c>
    </row>
    <row r="12" spans="1:10" ht="13.5" customHeight="1">
      <c r="A12" s="152">
        <v>4</v>
      </c>
      <c r="B12" s="74" t="s">
        <v>111</v>
      </c>
      <c r="E12" s="98">
        <v>186.9</v>
      </c>
      <c r="F12" s="98">
        <v>156.1</v>
      </c>
      <c r="G12" s="103">
        <f>SUM(E12/F12)*100-100</f>
        <v>19.730941704035885</v>
      </c>
      <c r="H12" s="98">
        <v>150</v>
      </c>
      <c r="I12" s="98">
        <v>115.8</v>
      </c>
      <c r="J12" s="153">
        <f>SUM(H12/I12)*100-100</f>
        <v>29.53367875647669</v>
      </c>
    </row>
    <row r="13" spans="1:10" ht="13.5" customHeight="1">
      <c r="A13" s="152">
        <v>5</v>
      </c>
      <c r="B13" s="74" t="s">
        <v>112</v>
      </c>
      <c r="E13" s="98">
        <v>314.8</v>
      </c>
      <c r="F13" s="98">
        <v>304.9</v>
      </c>
      <c r="G13" s="103">
        <f>SUM(E13/F13)*100-100</f>
        <v>3.246966218432277</v>
      </c>
      <c r="H13" s="98">
        <v>347.7</v>
      </c>
      <c r="I13" s="98">
        <v>343.7</v>
      </c>
      <c r="J13" s="153">
        <f>SUM(H13/I13)*100-100</f>
        <v>1.1638056444573692</v>
      </c>
    </row>
    <row r="14" spans="1:10" ht="13.5" customHeight="1">
      <c r="A14" s="152">
        <v>9</v>
      </c>
      <c r="B14" s="74" t="s">
        <v>113</v>
      </c>
      <c r="E14" s="98">
        <v>391.2</v>
      </c>
      <c r="F14" s="98">
        <v>374.5</v>
      </c>
      <c r="G14" s="103">
        <f>SUM(E14/F14)*100-100</f>
        <v>4.459279038718279</v>
      </c>
      <c r="H14" s="98">
        <v>152.4</v>
      </c>
      <c r="I14" s="98">
        <v>150.8</v>
      </c>
      <c r="J14" s="153">
        <f>SUM(H14/I14)*100-100</f>
        <v>1.0610079575596814</v>
      </c>
    </row>
    <row r="15" spans="1:10" ht="12">
      <c r="A15" s="84"/>
      <c r="E15" s="98"/>
      <c r="F15" s="98"/>
      <c r="G15" s="103"/>
      <c r="H15" s="98"/>
      <c r="I15" s="98"/>
      <c r="J15" s="153"/>
    </row>
    <row r="16" spans="1:10" ht="13.5" customHeight="1">
      <c r="A16" s="152">
        <v>11</v>
      </c>
      <c r="B16" s="74" t="s">
        <v>114</v>
      </c>
      <c r="E16" s="98">
        <v>18.1</v>
      </c>
      <c r="F16" s="98">
        <v>31.7</v>
      </c>
      <c r="G16" s="103">
        <f aca="true" t="shared" si="0" ref="G16:G22">SUM(E16/F16)*100-100</f>
        <v>-42.90220820189275</v>
      </c>
      <c r="H16" s="98">
        <v>110.3</v>
      </c>
      <c r="I16" s="98">
        <v>67.7</v>
      </c>
      <c r="J16" s="153">
        <f aca="true" t="shared" si="1" ref="J16:J22">SUM(H16/I16)*100-100</f>
        <v>62.92466765140324</v>
      </c>
    </row>
    <row r="17" spans="1:10" ht="13.5" customHeight="1">
      <c r="A17" s="138">
        <v>12</v>
      </c>
      <c r="B17" s="74" t="s">
        <v>115</v>
      </c>
      <c r="E17" s="98">
        <v>229.9</v>
      </c>
      <c r="F17" s="98">
        <v>305</v>
      </c>
      <c r="G17" s="103">
        <f t="shared" si="0"/>
        <v>-24.622950819672127</v>
      </c>
      <c r="H17" s="98">
        <v>265.5</v>
      </c>
      <c r="I17" s="98">
        <v>282.5</v>
      </c>
      <c r="J17" s="153">
        <f t="shared" si="1"/>
        <v>-6.017699115044252</v>
      </c>
    </row>
    <row r="18" spans="1:10" ht="13.5" customHeight="1">
      <c r="A18" s="152">
        <v>13</v>
      </c>
      <c r="B18" s="74" t="s">
        <v>116</v>
      </c>
      <c r="E18" s="98">
        <v>878.8</v>
      </c>
      <c r="F18" s="98">
        <v>832.8</v>
      </c>
      <c r="G18" s="103">
        <f t="shared" si="0"/>
        <v>5.5235350624399615</v>
      </c>
      <c r="H18" s="98">
        <v>416.6</v>
      </c>
      <c r="I18" s="98">
        <v>426</v>
      </c>
      <c r="J18" s="153">
        <f t="shared" si="1"/>
        <v>-2.2065727699530413</v>
      </c>
    </row>
    <row r="19" spans="1:10" ht="13.5" customHeight="1">
      <c r="A19" s="152">
        <v>14</v>
      </c>
      <c r="B19" s="74" t="s">
        <v>117</v>
      </c>
      <c r="E19" s="98">
        <v>705.7</v>
      </c>
      <c r="F19" s="98">
        <v>682.9</v>
      </c>
      <c r="G19" s="103">
        <f t="shared" si="0"/>
        <v>3.3387025918875537</v>
      </c>
      <c r="H19" s="98">
        <v>807</v>
      </c>
      <c r="I19" s="98">
        <v>702</v>
      </c>
      <c r="J19" s="153">
        <f t="shared" si="1"/>
        <v>14.957264957264954</v>
      </c>
    </row>
    <row r="20" spans="1:10" ht="13.5" customHeight="1">
      <c r="A20" s="152">
        <v>16</v>
      </c>
      <c r="B20" s="74" t="s">
        <v>118</v>
      </c>
      <c r="E20" s="98">
        <v>659</v>
      </c>
      <c r="F20" s="98">
        <v>726.4</v>
      </c>
      <c r="G20" s="103">
        <f t="shared" si="0"/>
        <v>-9.278634361233472</v>
      </c>
      <c r="H20" s="98">
        <v>413.4</v>
      </c>
      <c r="I20" s="98">
        <v>414.1</v>
      </c>
      <c r="J20" s="153">
        <f t="shared" si="1"/>
        <v>-0.1690412943733577</v>
      </c>
    </row>
    <row r="21" spans="1:10" ht="13.5" customHeight="1">
      <c r="A21" s="152">
        <v>17</v>
      </c>
      <c r="B21" s="74" t="s">
        <v>119</v>
      </c>
      <c r="E21" s="98">
        <v>131.7</v>
      </c>
      <c r="F21" s="98">
        <v>143.2</v>
      </c>
      <c r="G21" s="103">
        <f t="shared" si="0"/>
        <v>-8.030726256983243</v>
      </c>
      <c r="H21" s="98">
        <v>570.8</v>
      </c>
      <c r="I21" s="98">
        <v>500.4</v>
      </c>
      <c r="J21" s="153">
        <f t="shared" si="1"/>
        <v>14.068745003996796</v>
      </c>
    </row>
    <row r="22" spans="1:10" ht="13.5" customHeight="1">
      <c r="A22" s="152">
        <v>18</v>
      </c>
      <c r="B22" s="74" t="s">
        <v>120</v>
      </c>
      <c r="E22" s="98">
        <v>2003.5</v>
      </c>
      <c r="F22" s="98">
        <v>2091.1</v>
      </c>
      <c r="G22" s="103">
        <f t="shared" si="0"/>
        <v>-4.189182726794499</v>
      </c>
      <c r="H22" s="98">
        <v>244.8</v>
      </c>
      <c r="I22" s="98">
        <v>251.7</v>
      </c>
      <c r="J22" s="153">
        <f t="shared" si="1"/>
        <v>-2.7413587604290655</v>
      </c>
    </row>
    <row r="23" spans="1:10" ht="12">
      <c r="A23" s="84"/>
      <c r="E23" s="98"/>
      <c r="F23" s="98"/>
      <c r="G23" s="103"/>
      <c r="H23" s="98"/>
      <c r="I23" s="98"/>
      <c r="J23" s="153"/>
    </row>
    <row r="24" spans="1:10" ht="13.5" customHeight="1">
      <c r="A24" s="152">
        <v>21</v>
      </c>
      <c r="B24" s="74" t="s">
        <v>121</v>
      </c>
      <c r="E24" s="98">
        <v>2334.4</v>
      </c>
      <c r="F24" s="98">
        <v>2520.3</v>
      </c>
      <c r="G24" s="103">
        <f>SUM(E24/F24)*100-100</f>
        <v>-7.376106019124705</v>
      </c>
      <c r="H24" s="98">
        <v>0.3</v>
      </c>
      <c r="I24" s="98">
        <v>8.3</v>
      </c>
      <c r="J24" s="153">
        <f>SUM(H24/I24)*100-100</f>
        <v>-96.3855421686747</v>
      </c>
    </row>
    <row r="25" spans="1:13" ht="13.5" customHeight="1">
      <c r="A25" s="152">
        <v>23</v>
      </c>
      <c r="B25" s="74" t="s">
        <v>123</v>
      </c>
      <c r="E25" s="98" t="s">
        <v>70</v>
      </c>
      <c r="F25" s="98">
        <v>2.2</v>
      </c>
      <c r="G25" s="154" t="s">
        <v>122</v>
      </c>
      <c r="H25" s="98">
        <v>0.4</v>
      </c>
      <c r="I25" s="98">
        <v>2.4</v>
      </c>
      <c r="J25" s="153">
        <f>SUM(H25/I25)*100-100</f>
        <v>-83.33333333333333</v>
      </c>
      <c r="K25" s="73"/>
      <c r="L25" s="73"/>
      <c r="M25" s="73"/>
    </row>
    <row r="26" spans="1:10" ht="12">
      <c r="A26" s="84"/>
      <c r="E26" s="98"/>
      <c r="F26" s="98"/>
      <c r="G26" s="155"/>
      <c r="H26" s="98"/>
      <c r="I26" s="98"/>
      <c r="J26" s="156"/>
    </row>
    <row r="27" spans="1:10" ht="13.5" customHeight="1">
      <c r="A27" s="152">
        <v>31</v>
      </c>
      <c r="B27" s="74" t="s">
        <v>124</v>
      </c>
      <c r="E27" s="98">
        <v>1997.8</v>
      </c>
      <c r="F27" s="98">
        <v>1888.3</v>
      </c>
      <c r="G27" s="103">
        <f>SUM(E27/F27)*100-100</f>
        <v>5.79886670550232</v>
      </c>
      <c r="H27" s="98">
        <v>6</v>
      </c>
      <c r="I27" s="98">
        <v>15.3</v>
      </c>
      <c r="J27" s="153">
        <f>SUM(H27/I27)*100-100</f>
        <v>-60.78431372549019</v>
      </c>
    </row>
    <row r="28" spans="1:10" ht="13.5" customHeight="1">
      <c r="A28" s="138">
        <v>32</v>
      </c>
      <c r="B28" s="74" t="s">
        <v>125</v>
      </c>
      <c r="E28" s="98">
        <v>1877.2</v>
      </c>
      <c r="F28" s="98">
        <v>2006.7</v>
      </c>
      <c r="G28" s="103">
        <f>SUM(E28/F28)*100-100</f>
        <v>-6.453381173070213</v>
      </c>
      <c r="H28" s="98">
        <v>1181.5</v>
      </c>
      <c r="I28" s="98">
        <v>1409.9</v>
      </c>
      <c r="J28" s="153">
        <f>SUM(H28/I28)*100-100</f>
        <v>-16.199730477338818</v>
      </c>
    </row>
    <row r="29" spans="1:10" ht="13.5" customHeight="1">
      <c r="A29" s="138">
        <v>34</v>
      </c>
      <c r="B29" s="74" t="s">
        <v>126</v>
      </c>
      <c r="E29" s="98">
        <v>336.6</v>
      </c>
      <c r="F29" s="98">
        <v>222.1</v>
      </c>
      <c r="G29" s="103">
        <f>SUM(E29/F29)*100-100</f>
        <v>51.5533543448897</v>
      </c>
      <c r="H29" s="98">
        <v>285.7</v>
      </c>
      <c r="I29" s="98">
        <v>243.5</v>
      </c>
      <c r="J29" s="153">
        <f>SUM(H29/I29)*100-100</f>
        <v>17.3305954825462</v>
      </c>
    </row>
    <row r="30" spans="1:10" ht="12">
      <c r="A30" s="84"/>
      <c r="E30" s="98"/>
      <c r="F30" s="98"/>
      <c r="G30" s="103"/>
      <c r="H30" s="98"/>
      <c r="I30" s="98"/>
      <c r="J30" s="156"/>
    </row>
    <row r="31" spans="1:10" ht="13.5" customHeight="1">
      <c r="A31" s="138">
        <v>41</v>
      </c>
      <c r="B31" s="74" t="s">
        <v>127</v>
      </c>
      <c r="E31" s="98">
        <v>4838.4</v>
      </c>
      <c r="F31" s="98">
        <v>1369.3</v>
      </c>
      <c r="G31" s="103">
        <f>SUM(E31/F31)*100-100</f>
        <v>253.34842620316948</v>
      </c>
      <c r="H31" s="98">
        <v>0.3</v>
      </c>
      <c r="I31" s="98">
        <v>0.1</v>
      </c>
      <c r="J31" s="153">
        <f>SUM(H31/I31)*100-100</f>
        <v>199.99999999999994</v>
      </c>
    </row>
    <row r="32" spans="1:10" ht="13.5" customHeight="1">
      <c r="A32" s="138">
        <v>45</v>
      </c>
      <c r="B32" s="74" t="s">
        <v>128</v>
      </c>
      <c r="E32" s="98">
        <v>139.6</v>
      </c>
      <c r="F32" s="98">
        <v>238.2</v>
      </c>
      <c r="G32" s="103">
        <f>SUM(E32/F32)*100-100</f>
        <v>-41.39378673383711</v>
      </c>
      <c r="H32" s="98">
        <v>129.4</v>
      </c>
      <c r="I32" s="98">
        <v>149.3</v>
      </c>
      <c r="J32" s="153">
        <f>SUM(H32/I32)*100-100</f>
        <v>-13.32886805090422</v>
      </c>
    </row>
    <row r="33" spans="1:10" ht="12">
      <c r="A33" s="84"/>
      <c r="E33" s="98"/>
      <c r="F33" s="98"/>
      <c r="G33" s="103"/>
      <c r="H33" s="98"/>
      <c r="I33" s="98"/>
      <c r="J33" s="153"/>
    </row>
    <row r="34" spans="1:10" ht="13.5" customHeight="1">
      <c r="A34" s="138">
        <v>52</v>
      </c>
      <c r="B34" s="74" t="s">
        <v>129</v>
      </c>
      <c r="E34" s="98">
        <v>53</v>
      </c>
      <c r="F34" s="98">
        <v>64.5</v>
      </c>
      <c r="G34" s="103">
        <f>SUM(E34/F34)*100-100</f>
        <v>-17.82945736434108</v>
      </c>
      <c r="H34" s="98">
        <v>85.4</v>
      </c>
      <c r="I34" s="98">
        <v>165.6</v>
      </c>
      <c r="J34" s="153">
        <f>SUM(H34/I34)*100-100</f>
        <v>-48.42995169082125</v>
      </c>
    </row>
    <row r="35" spans="1:10" ht="13.5" customHeight="1">
      <c r="A35" s="138">
        <v>53</v>
      </c>
      <c r="B35" s="74" t="s">
        <v>130</v>
      </c>
      <c r="E35" s="98">
        <v>168.4</v>
      </c>
      <c r="F35" s="98">
        <v>141.9</v>
      </c>
      <c r="G35" s="103">
        <f>SUM(E35/F35)*100-100</f>
        <v>18.675123326286112</v>
      </c>
      <c r="H35" s="98">
        <v>373.9</v>
      </c>
      <c r="I35" s="98">
        <v>300.8</v>
      </c>
      <c r="J35" s="153">
        <f>SUM(H35/I35)*100-100</f>
        <v>24.301861702127653</v>
      </c>
    </row>
    <row r="36" spans="1:10" ht="13.5" customHeight="1">
      <c r="A36" s="138">
        <v>54</v>
      </c>
      <c r="B36" s="74" t="s">
        <v>131</v>
      </c>
      <c r="E36" s="98">
        <v>64.6</v>
      </c>
      <c r="F36" s="98">
        <v>95.1</v>
      </c>
      <c r="G36" s="103">
        <f>SUM(E36/F36)*100-100</f>
        <v>-32.07150368033649</v>
      </c>
      <c r="H36" s="98">
        <v>254.2</v>
      </c>
      <c r="I36" s="98">
        <v>306.1</v>
      </c>
      <c r="J36" s="153">
        <f>SUM(H36/I36)*100-100</f>
        <v>-16.955243384514873</v>
      </c>
    </row>
    <row r="37" spans="1:10" ht="13.5" customHeight="1">
      <c r="A37" s="138">
        <v>55</v>
      </c>
      <c r="B37" s="74" t="s">
        <v>132</v>
      </c>
      <c r="E37" s="98">
        <v>86.4</v>
      </c>
      <c r="F37" s="98">
        <v>118.7</v>
      </c>
      <c r="G37" s="103">
        <f>SUM(E37/F37)*100-100</f>
        <v>-27.211457455770855</v>
      </c>
      <c r="H37" s="98">
        <v>142.2</v>
      </c>
      <c r="I37" s="98">
        <v>136.4</v>
      </c>
      <c r="J37" s="153">
        <f>SUM(H37/I37)*100-100</f>
        <v>4.252199413489734</v>
      </c>
    </row>
    <row r="38" spans="1:10" ht="13.5" customHeight="1">
      <c r="A38" s="138">
        <v>56</v>
      </c>
      <c r="B38" s="74" t="s">
        <v>133</v>
      </c>
      <c r="E38" s="98">
        <v>333.5</v>
      </c>
      <c r="F38" s="98">
        <v>397</v>
      </c>
      <c r="G38" s="103">
        <f>SUM(E38/F38)*100-100</f>
        <v>-15.994962216624685</v>
      </c>
      <c r="H38" s="98">
        <v>320.6</v>
      </c>
      <c r="I38" s="98">
        <v>403.4</v>
      </c>
      <c r="J38" s="153">
        <f>SUM(H38/I38)*100-100</f>
        <v>-20.52553296975705</v>
      </c>
    </row>
    <row r="39" spans="1:10" ht="12">
      <c r="A39" s="84"/>
      <c r="E39" s="98"/>
      <c r="F39" s="98"/>
      <c r="G39" s="155"/>
      <c r="H39" s="98"/>
      <c r="I39" s="98"/>
      <c r="J39" s="153"/>
    </row>
    <row r="40" spans="1:10" ht="13.5" customHeight="1">
      <c r="A40" s="138">
        <v>62</v>
      </c>
      <c r="B40" s="74" t="s">
        <v>134</v>
      </c>
      <c r="E40" s="98">
        <v>50.4</v>
      </c>
      <c r="F40" s="98">
        <v>22.4</v>
      </c>
      <c r="G40" s="103">
        <f>SUM(E40/F40)*100-100</f>
        <v>125</v>
      </c>
      <c r="H40" s="98">
        <v>29.3</v>
      </c>
      <c r="I40" s="98">
        <v>23.1</v>
      </c>
      <c r="J40" s="153">
        <f>SUM(H40/I40)*100-100</f>
        <v>26.83982683982684</v>
      </c>
    </row>
    <row r="41" spans="1:10" ht="13.5" customHeight="1">
      <c r="A41" s="138">
        <v>63</v>
      </c>
      <c r="B41" s="74" t="s">
        <v>135</v>
      </c>
      <c r="E41" s="98">
        <v>760.5</v>
      </c>
      <c r="F41" s="98">
        <v>769.2</v>
      </c>
      <c r="G41" s="103">
        <f>SUM(E41/F41)*100-100</f>
        <v>-1.1310452418096872</v>
      </c>
      <c r="H41" s="98">
        <v>170.5</v>
      </c>
      <c r="I41" s="98">
        <v>241.9</v>
      </c>
      <c r="J41" s="153">
        <f>SUM(H41/I41)*100-100</f>
        <v>-29.516329061595698</v>
      </c>
    </row>
    <row r="42" spans="1:10" ht="13.5" customHeight="1">
      <c r="A42" s="138">
        <v>64</v>
      </c>
      <c r="B42" s="74" t="s">
        <v>136</v>
      </c>
      <c r="E42" s="98">
        <v>2.2</v>
      </c>
      <c r="F42" s="98">
        <v>16.3</v>
      </c>
      <c r="G42" s="103">
        <f>SUM(E42/F42)*100-100</f>
        <v>-86.50306748466258</v>
      </c>
      <c r="H42" s="98">
        <v>5.7</v>
      </c>
      <c r="I42" s="98">
        <v>5.7</v>
      </c>
      <c r="J42" s="154" t="s">
        <v>122</v>
      </c>
    </row>
    <row r="43" spans="1:10" ht="13.5" customHeight="1">
      <c r="A43" s="138">
        <v>69</v>
      </c>
      <c r="B43" s="74" t="s">
        <v>137</v>
      </c>
      <c r="E43" s="98">
        <v>366.8</v>
      </c>
      <c r="F43" s="98">
        <v>292.1</v>
      </c>
      <c r="G43" s="103">
        <f>SUM(E43/F43)*100-100</f>
        <v>25.57343375556316</v>
      </c>
      <c r="H43" s="98">
        <v>323</v>
      </c>
      <c r="I43" s="98">
        <v>305.3</v>
      </c>
      <c r="J43" s="153">
        <f>SUM(H43/I43)*100-100</f>
        <v>5.797576154602041</v>
      </c>
    </row>
    <row r="44" spans="1:10" ht="12">
      <c r="A44" s="84"/>
      <c r="E44" s="98"/>
      <c r="F44" s="98"/>
      <c r="G44" s="155"/>
      <c r="H44" s="98"/>
      <c r="I44" s="98"/>
      <c r="J44" s="153"/>
    </row>
    <row r="45" spans="1:10" ht="13.5" customHeight="1">
      <c r="A45" s="138">
        <v>71</v>
      </c>
      <c r="B45" s="74" t="s">
        <v>138</v>
      </c>
      <c r="E45" s="98">
        <v>0.6</v>
      </c>
      <c r="F45" s="98">
        <v>0.9</v>
      </c>
      <c r="G45" s="103">
        <f>SUM(E45/F45)*100-100</f>
        <v>-33.33333333333334</v>
      </c>
      <c r="H45" s="98">
        <v>15.4</v>
      </c>
      <c r="I45" s="98">
        <v>4.1</v>
      </c>
      <c r="J45" s="153">
        <f>SUM(H45/I45)*100-100</f>
        <v>275.609756097561</v>
      </c>
    </row>
    <row r="46" spans="1:10" ht="13.5" customHeight="1">
      <c r="A46" s="138">
        <v>72</v>
      </c>
      <c r="B46" s="74" t="s">
        <v>139</v>
      </c>
      <c r="E46" s="98">
        <v>130.1</v>
      </c>
      <c r="F46" s="98">
        <v>219.9</v>
      </c>
      <c r="G46" s="103">
        <f>SUM(E46/F46)*100-100</f>
        <v>-40.83674397453388</v>
      </c>
      <c r="H46" s="98">
        <v>1230.1</v>
      </c>
      <c r="I46" s="98">
        <v>834.7</v>
      </c>
      <c r="J46" s="153">
        <f>SUM(H46/I46)*100-100</f>
        <v>47.37031268719298</v>
      </c>
    </row>
    <row r="47" spans="1:10" ht="12">
      <c r="A47" s="138"/>
      <c r="E47" s="98"/>
      <c r="F47" s="98"/>
      <c r="G47" s="155"/>
      <c r="H47" s="98"/>
      <c r="I47" s="98"/>
      <c r="J47" s="153"/>
    </row>
    <row r="48" spans="1:10" ht="13.5" customHeight="1">
      <c r="A48" s="138">
        <v>81</v>
      </c>
      <c r="B48" s="74" t="s">
        <v>140</v>
      </c>
      <c r="E48" s="98">
        <v>785.8</v>
      </c>
      <c r="F48" s="98">
        <v>714.5</v>
      </c>
      <c r="G48" s="103">
        <f>SUM(E48/F48)*100-100</f>
        <v>9.979006298110576</v>
      </c>
      <c r="H48" s="98">
        <v>1388.7</v>
      </c>
      <c r="I48" s="98">
        <v>1446.5</v>
      </c>
      <c r="J48" s="153">
        <f>SUM(H48/I48)*100-100</f>
        <v>-3.9958520566885483</v>
      </c>
    </row>
    <row r="49" spans="1:10" ht="13.5" customHeight="1">
      <c r="A49" s="138">
        <v>84</v>
      </c>
      <c r="B49" s="74" t="s">
        <v>141</v>
      </c>
      <c r="E49" s="98">
        <v>108.7</v>
      </c>
      <c r="F49" s="98">
        <v>197.5</v>
      </c>
      <c r="G49" s="103">
        <f>SUM(E49/F49)*100-100</f>
        <v>-44.96202531645569</v>
      </c>
      <c r="H49" s="98">
        <v>125</v>
      </c>
      <c r="I49" s="98">
        <v>116.6</v>
      </c>
      <c r="J49" s="153">
        <f>SUM(H49/I49)*100-100</f>
        <v>7.204116638078915</v>
      </c>
    </row>
    <row r="50" spans="1:10" ht="13.5" customHeight="1">
      <c r="A50" s="138">
        <v>89</v>
      </c>
      <c r="B50" s="74" t="s">
        <v>142</v>
      </c>
      <c r="E50" s="98">
        <v>825.1</v>
      </c>
      <c r="F50" s="98">
        <v>786.2</v>
      </c>
      <c r="G50" s="103">
        <f>SUM(E50/F50)*100-100</f>
        <v>4.947850419740533</v>
      </c>
      <c r="H50" s="98">
        <v>1964.1</v>
      </c>
      <c r="I50" s="98">
        <v>1746.3</v>
      </c>
      <c r="J50" s="153">
        <f>SUM(H50/I50)*100-100</f>
        <v>12.472083834392706</v>
      </c>
    </row>
    <row r="51" spans="1:10" ht="12">
      <c r="A51" s="84"/>
      <c r="E51" s="98"/>
      <c r="F51" s="98"/>
      <c r="G51" s="155"/>
      <c r="H51" s="98"/>
      <c r="I51" s="98"/>
      <c r="J51" s="153"/>
    </row>
    <row r="52" spans="1:10" ht="13.5" customHeight="1">
      <c r="A52" s="138">
        <v>91</v>
      </c>
      <c r="B52" s="74" t="s">
        <v>143</v>
      </c>
      <c r="E52" s="98">
        <v>477.3</v>
      </c>
      <c r="F52" s="98">
        <v>404.6</v>
      </c>
      <c r="G52" s="103">
        <f>SUM(E52/F52)*100-100</f>
        <v>17.96836381611469</v>
      </c>
      <c r="H52" s="98">
        <v>824</v>
      </c>
      <c r="I52" s="98">
        <v>847.8</v>
      </c>
      <c r="J52" s="153">
        <f>SUM(H52/I52)*100-100</f>
        <v>-2.807265864590704</v>
      </c>
    </row>
    <row r="53" spans="1:10" ht="13.5" customHeight="1">
      <c r="A53" s="138">
        <v>93</v>
      </c>
      <c r="B53" s="74" t="s">
        <v>144</v>
      </c>
      <c r="E53" s="98"/>
      <c r="F53" s="98"/>
      <c r="G53" s="155"/>
      <c r="H53" s="98"/>
      <c r="I53" s="98"/>
      <c r="J53" s="153"/>
    </row>
    <row r="54" spans="1:10" ht="12">
      <c r="A54" s="138"/>
      <c r="B54" s="74" t="s">
        <v>145</v>
      </c>
      <c r="E54" s="98">
        <v>1735.2</v>
      </c>
      <c r="F54" s="98">
        <v>1606</v>
      </c>
      <c r="G54" s="103">
        <f aca="true" t="shared" si="2" ref="G54:G59">SUM(E54/F54)*100-100</f>
        <v>8.044831880448314</v>
      </c>
      <c r="H54" s="98">
        <v>2590.5</v>
      </c>
      <c r="I54" s="98">
        <v>2376.2</v>
      </c>
      <c r="J54" s="153">
        <f aca="true" t="shared" si="3" ref="J54:J59">SUM(H54/I54)*100-100</f>
        <v>9.018601127851198</v>
      </c>
    </row>
    <row r="55" spans="1:10" ht="13.5" customHeight="1">
      <c r="A55" s="138">
        <v>94</v>
      </c>
      <c r="B55" s="74" t="s">
        <v>146</v>
      </c>
      <c r="E55" s="98">
        <v>765.6</v>
      </c>
      <c r="F55" s="98">
        <v>653.4</v>
      </c>
      <c r="G55" s="103">
        <f t="shared" si="2"/>
        <v>17.171717171717177</v>
      </c>
      <c r="H55" s="98">
        <v>536.5</v>
      </c>
      <c r="I55" s="98">
        <v>520.3</v>
      </c>
      <c r="J55" s="153">
        <f t="shared" si="3"/>
        <v>3.113588314433983</v>
      </c>
    </row>
    <row r="56" spans="1:10" ht="13.5" customHeight="1">
      <c r="A56" s="138">
        <v>95</v>
      </c>
      <c r="B56" s="74" t="s">
        <v>147</v>
      </c>
      <c r="E56" s="98">
        <v>430.5</v>
      </c>
      <c r="F56" s="98">
        <v>415.5</v>
      </c>
      <c r="G56" s="103">
        <f t="shared" si="2"/>
        <v>3.610108303249106</v>
      </c>
      <c r="H56" s="98">
        <v>298.5</v>
      </c>
      <c r="I56" s="98">
        <v>261.4</v>
      </c>
      <c r="J56" s="153">
        <f t="shared" si="3"/>
        <v>14.192807957153803</v>
      </c>
    </row>
    <row r="57" spans="1:10" ht="13.5" customHeight="1">
      <c r="A57" s="138">
        <v>96</v>
      </c>
      <c r="B57" s="74" t="s">
        <v>148</v>
      </c>
      <c r="E57" s="98">
        <v>1375.3</v>
      </c>
      <c r="F57" s="98">
        <v>1236.9</v>
      </c>
      <c r="G57" s="103">
        <f t="shared" si="2"/>
        <v>11.189263481283845</v>
      </c>
      <c r="H57" s="98">
        <v>337.3</v>
      </c>
      <c r="I57" s="98">
        <v>368.1</v>
      </c>
      <c r="J57" s="153">
        <f t="shared" si="3"/>
        <v>-8.36729149687585</v>
      </c>
    </row>
    <row r="58" spans="1:10" ht="13.5" customHeight="1">
      <c r="A58" s="138">
        <v>97</v>
      </c>
      <c r="B58" s="74" t="s">
        <v>149</v>
      </c>
      <c r="E58" s="98">
        <v>2639</v>
      </c>
      <c r="F58" s="98">
        <v>2559.6</v>
      </c>
      <c r="G58" s="103">
        <f t="shared" si="2"/>
        <v>3.102047194874217</v>
      </c>
      <c r="H58" s="98">
        <v>2066.8</v>
      </c>
      <c r="I58" s="98">
        <v>2080.6</v>
      </c>
      <c r="J58" s="153">
        <f t="shared" si="3"/>
        <v>-0.6632702105161883</v>
      </c>
    </row>
    <row r="59" spans="1:10" ht="13.5" customHeight="1">
      <c r="A59" s="138">
        <v>99</v>
      </c>
      <c r="B59" s="74" t="s">
        <v>150</v>
      </c>
      <c r="E59" s="98">
        <v>4205.6</v>
      </c>
      <c r="F59" s="98">
        <v>4085.4</v>
      </c>
      <c r="G59" s="103">
        <f t="shared" si="2"/>
        <v>2.942184363832183</v>
      </c>
      <c r="H59" s="98">
        <v>4312.4</v>
      </c>
      <c r="I59" s="98">
        <v>3885.8</v>
      </c>
      <c r="J59" s="153">
        <f t="shared" si="3"/>
        <v>10.97843429924339</v>
      </c>
    </row>
    <row r="60" spans="1:10" ht="13.5" customHeight="1">
      <c r="A60" s="138"/>
      <c r="E60" s="98"/>
      <c r="F60" s="98"/>
      <c r="G60" s="103"/>
      <c r="H60" s="98"/>
      <c r="I60" s="98"/>
      <c r="J60" s="153"/>
    </row>
    <row r="61" spans="1:10" ht="13.5" customHeight="1">
      <c r="A61" s="138"/>
      <c r="B61" s="74" t="s">
        <v>151</v>
      </c>
      <c r="E61" s="98">
        <v>331.1</v>
      </c>
      <c r="F61" s="98">
        <v>339.5</v>
      </c>
      <c r="G61" s="103">
        <f>SUM(E61/F61)*100-100</f>
        <v>-2.4742268041237025</v>
      </c>
      <c r="H61" s="98">
        <v>683.4</v>
      </c>
      <c r="I61" s="98">
        <v>545</v>
      </c>
      <c r="J61" s="153">
        <f>SUM(H61/I61)*100-100</f>
        <v>25.394495412844037</v>
      </c>
    </row>
    <row r="62" spans="1:10" ht="13.5" customHeight="1">
      <c r="A62" s="157"/>
      <c r="E62" s="98"/>
      <c r="F62" s="98"/>
      <c r="G62" s="103"/>
      <c r="H62" s="98"/>
      <c r="I62" s="98"/>
      <c r="J62" s="153"/>
    </row>
    <row r="63" spans="2:10" ht="13.5" customHeight="1">
      <c r="B63" s="78" t="s">
        <v>152</v>
      </c>
      <c r="C63" s="158"/>
      <c r="D63" s="78"/>
      <c r="E63" s="109">
        <v>33802.1</v>
      </c>
      <c r="F63" s="109">
        <v>30160.2</v>
      </c>
      <c r="G63" s="111">
        <f>SUM(E63/F63)*100-100</f>
        <v>12.075185177817119</v>
      </c>
      <c r="H63" s="109">
        <v>24764.1</v>
      </c>
      <c r="I63" s="109">
        <v>24088.5</v>
      </c>
      <c r="J63" s="159">
        <f>SUM(H63/I63)*100-100</f>
        <v>2.8046578242729936</v>
      </c>
    </row>
    <row r="64" spans="1:10" ht="13.5" customHeight="1">
      <c r="A64" s="74" t="s">
        <v>98</v>
      </c>
      <c r="C64" s="83"/>
      <c r="D64" s="83"/>
      <c r="E64" s="160"/>
      <c r="F64" s="160"/>
      <c r="G64" s="161"/>
      <c r="H64" s="160"/>
      <c r="I64" s="160"/>
      <c r="J64" s="161"/>
    </row>
    <row r="65" spans="1:10" ht="13.5" customHeight="1">
      <c r="A65" s="162"/>
      <c r="B65" s="83"/>
      <c r="C65" s="83"/>
      <c r="D65" s="83"/>
      <c r="E65" s="160"/>
      <c r="F65" s="160"/>
      <c r="G65" s="161"/>
      <c r="H65" s="160"/>
      <c r="I65" s="160"/>
      <c r="J65" s="161"/>
    </row>
    <row r="66" spans="1:10" ht="13.5" customHeight="1">
      <c r="A66" s="163">
        <v>4</v>
      </c>
      <c r="B66" s="73"/>
      <c r="C66" s="73"/>
      <c r="D66" s="73"/>
      <c r="E66" s="73"/>
      <c r="F66" s="73"/>
      <c r="G66" s="73"/>
      <c r="H66" s="73"/>
      <c r="I66" s="73"/>
      <c r="J66" s="73"/>
    </row>
    <row r="67" spans="1:10" ht="13.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</row>
    <row r="68" spans="1:10" ht="12.75">
      <c r="A68" s="73"/>
      <c r="B68" s="73"/>
      <c r="C68" s="73"/>
      <c r="D68" s="73"/>
      <c r="E68" s="73"/>
      <c r="F68" s="73"/>
      <c r="G68" s="73"/>
      <c r="H68" s="73"/>
      <c r="I68" s="73"/>
      <c r="J68" s="73"/>
    </row>
    <row r="69" spans="1:10" ht="13.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</row>
    <row r="70" spans="1:10" ht="12.75">
      <c r="A70" s="73"/>
      <c r="B70" s="73"/>
      <c r="C70" s="73"/>
      <c r="D70" s="73"/>
      <c r="E70" s="73"/>
      <c r="F70" s="73"/>
      <c r="G70" s="73"/>
      <c r="H70" s="73"/>
      <c r="I70" s="73"/>
      <c r="J70" s="73"/>
    </row>
    <row r="71" spans="1:10" ht="13.5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</row>
    <row r="72" spans="1:10" ht="12.75">
      <c r="A72" s="73"/>
      <c r="B72" s="73"/>
      <c r="C72" s="73"/>
      <c r="D72" s="73"/>
      <c r="E72" s="73"/>
      <c r="F72" s="73"/>
      <c r="G72" s="73"/>
      <c r="H72" s="73"/>
      <c r="I72" s="73"/>
      <c r="J72" s="73"/>
    </row>
    <row r="73" spans="2:10" ht="13.5" customHeight="1">
      <c r="B73" s="73"/>
      <c r="C73" s="73"/>
      <c r="D73" s="73"/>
      <c r="E73" s="73"/>
      <c r="F73" s="73"/>
      <c r="G73" s="73"/>
      <c r="H73" s="73"/>
      <c r="I73" s="73"/>
      <c r="J73" s="73"/>
    </row>
    <row r="74" spans="1:10" ht="13.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</row>
    <row r="75" spans="1:10" ht="13.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</row>
    <row r="76" spans="1:10" ht="13.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</row>
    <row r="77" spans="1:10" ht="13.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</row>
    <row r="78" spans="1:10" ht="13.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</row>
    <row r="79" ht="13.5" customHeight="1"/>
    <row r="80" spans="5:9" ht="13.5" customHeight="1">
      <c r="E80" s="134">
        <f>SUM(E10:E61)</f>
        <v>33802.09999999999</v>
      </c>
      <c r="F80" s="134">
        <f>SUM(F10:F61)</f>
        <v>30160.300000000007</v>
      </c>
      <c r="H80" s="134">
        <f>SUM(H10:H61)</f>
        <v>24763.800000000003</v>
      </c>
      <c r="I80" s="134">
        <f>SUM(I10:I61)</f>
        <v>24088.8</v>
      </c>
    </row>
    <row r="81" spans="5:9" ht="13.5" customHeight="1">
      <c r="E81" s="134">
        <f>SUM(E63-E80)</f>
        <v>7.275957614183426E-12</v>
      </c>
      <c r="F81" s="134">
        <f>SUM(F63-F80)</f>
        <v>-0.10000000000582077</v>
      </c>
      <c r="G81" s="134"/>
      <c r="H81" s="134">
        <f>SUM(H63-H80)</f>
        <v>0.2999999999956344</v>
      </c>
      <c r="I81" s="134">
        <f>SUM(I63-I80)</f>
        <v>-0.2999999999992724</v>
      </c>
    </row>
    <row r="82" ht="13.5" customHeight="1"/>
    <row r="83" ht="13.5" customHeight="1"/>
    <row r="84" ht="13.5" customHeight="1"/>
    <row r="85" ht="13.5" customHeight="1"/>
  </sheetData>
  <mergeCells count="4">
    <mergeCell ref="E3:G4"/>
    <mergeCell ref="H3:J4"/>
    <mergeCell ref="E7:F8"/>
    <mergeCell ref="H7:I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foersmon</cp:lastModifiedBy>
  <cp:lastPrinted>2010-10-07T05:50:06Z</cp:lastPrinted>
  <dcterms:created xsi:type="dcterms:W3CDTF">2008-09-02T12:22:41Z</dcterms:created>
  <dcterms:modified xsi:type="dcterms:W3CDTF">2010-10-07T06:09:36Z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